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7305" firstSheet="2" activeTab="2"/>
  </bookViews>
  <sheets>
    <sheet name="CALK" sheetId="4" r:id="rId1"/>
    <sheet name="LAPORAN REALISASI APBDESA 2019" sheetId="3" r:id="rId2"/>
    <sheet name="RINCIAN ASET TETAP" sheetId="6" r:id="rId3"/>
    <sheet name="LAPORAN REALISASI KEGIATAN" sheetId="7" r:id="rId4"/>
    <sheet name="PROGRAM SEKTORAL" sheetId="8" r:id="rId5"/>
  </sheets>
  <calcPr calcId="124519"/>
</workbook>
</file>

<file path=xl/calcChain.xml><?xml version="1.0" encoding="utf-8"?>
<calcChain xmlns="http://schemas.openxmlformats.org/spreadsheetml/2006/main">
  <c r="G24" i="8"/>
  <c r="K82" i="7" l="1"/>
  <c r="M82"/>
  <c r="N82"/>
  <c r="O82"/>
  <c r="P82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38"/>
  <c r="L39"/>
  <c r="L40"/>
  <c r="L41"/>
  <c r="L42"/>
  <c r="L43"/>
  <c r="L29"/>
  <c r="L30"/>
  <c r="L31"/>
  <c r="L32"/>
  <c r="L33"/>
  <c r="L35"/>
  <c r="L36"/>
  <c r="L37"/>
  <c r="L21"/>
  <c r="L22"/>
  <c r="L23"/>
  <c r="L24"/>
  <c r="L25"/>
  <c r="L26"/>
  <c r="L27"/>
  <c r="L28"/>
  <c r="K20"/>
  <c r="M20"/>
  <c r="N20"/>
  <c r="O20"/>
  <c r="P20"/>
  <c r="K34"/>
  <c r="M34"/>
  <c r="N34"/>
  <c r="O34"/>
  <c r="P34"/>
  <c r="H34"/>
  <c r="L34" s="1"/>
  <c r="K44"/>
  <c r="M44"/>
  <c r="N44"/>
  <c r="O44"/>
  <c r="P44"/>
  <c r="H44"/>
  <c r="N45"/>
  <c r="O45"/>
  <c r="P45"/>
  <c r="M45"/>
  <c r="K45"/>
  <c r="H45"/>
  <c r="N50"/>
  <c r="O50"/>
  <c r="P50"/>
  <c r="M50"/>
  <c r="K50"/>
  <c r="H50"/>
  <c r="N53"/>
  <c r="O53"/>
  <c r="P53"/>
  <c r="M53"/>
  <c r="K53"/>
  <c r="H53"/>
  <c r="N57"/>
  <c r="O57"/>
  <c r="P57"/>
  <c r="M57"/>
  <c r="K57"/>
  <c r="H57"/>
  <c r="N61"/>
  <c r="O61"/>
  <c r="P61"/>
  <c r="M61"/>
  <c r="K61"/>
  <c r="H61"/>
  <c r="M63"/>
  <c r="N63"/>
  <c r="O63"/>
  <c r="P63"/>
  <c r="K63"/>
  <c r="H63"/>
  <c r="N64"/>
  <c r="O64"/>
  <c r="P64"/>
  <c r="M64"/>
  <c r="K64"/>
  <c r="H64"/>
  <c r="N66"/>
  <c r="O66"/>
  <c r="P66"/>
  <c r="M66"/>
  <c r="K66"/>
  <c r="H66"/>
  <c r="N68"/>
  <c r="O68"/>
  <c r="P68"/>
  <c r="M68"/>
  <c r="K68"/>
  <c r="H68"/>
  <c r="N72"/>
  <c r="O72"/>
  <c r="P72"/>
  <c r="M72"/>
  <c r="K72"/>
  <c r="H72"/>
  <c r="N73"/>
  <c r="O73"/>
  <c r="P73"/>
  <c r="M73"/>
  <c r="K73"/>
  <c r="H73"/>
  <c r="N75"/>
  <c r="O75"/>
  <c r="P75"/>
  <c r="M75"/>
  <c r="K75"/>
  <c r="H75"/>
  <c r="N76"/>
  <c r="O76"/>
  <c r="P76"/>
  <c r="M76"/>
  <c r="K76"/>
  <c r="H76"/>
  <c r="N78"/>
  <c r="O78"/>
  <c r="P78"/>
  <c r="M78"/>
  <c r="K78"/>
  <c r="H78"/>
  <c r="N80"/>
  <c r="O80"/>
  <c r="P80"/>
  <c r="M80"/>
  <c r="K80"/>
  <c r="H80"/>
  <c r="H20" l="1"/>
  <c r="N30"/>
  <c r="O30"/>
  <c r="P30"/>
  <c r="M30"/>
  <c r="K30"/>
  <c r="H32"/>
  <c r="H33"/>
  <c r="H31"/>
  <c r="N28"/>
  <c r="O28"/>
  <c r="P28"/>
  <c r="M28"/>
  <c r="K28"/>
  <c r="H28"/>
  <c r="N21"/>
  <c r="P21"/>
  <c r="M21"/>
  <c r="K21"/>
  <c r="H24"/>
  <c r="H25"/>
  <c r="H26"/>
  <c r="H27"/>
  <c r="H23"/>
  <c r="O22"/>
  <c r="O21" s="1"/>
  <c r="H82" l="1"/>
  <c r="L82" s="1"/>
  <c r="L20"/>
  <c r="H30"/>
  <c r="H22"/>
  <c r="H21" s="1"/>
  <c r="C141" i="4"/>
  <c r="B141"/>
  <c r="D147"/>
  <c r="D148"/>
  <c r="D149"/>
  <c r="D150"/>
  <c r="D151"/>
  <c r="D152"/>
  <c r="D153"/>
  <c r="D154"/>
  <c r="D208"/>
  <c r="D205"/>
  <c r="D209"/>
  <c r="D204"/>
  <c r="D138"/>
  <c r="D139"/>
  <c r="D140"/>
  <c r="D142"/>
  <c r="D143"/>
  <c r="D137"/>
  <c r="C216"/>
  <c r="B216"/>
  <c r="D221"/>
  <c r="D222"/>
  <c r="D223"/>
  <c r="D224"/>
  <c r="D225"/>
  <c r="D226"/>
  <c r="D227"/>
  <c r="D228"/>
  <c r="D229"/>
  <c r="D230"/>
  <c r="D220"/>
  <c r="D216" s="1"/>
  <c r="D235"/>
  <c r="D146"/>
  <c r="D141" l="1"/>
  <c r="D25" i="3"/>
  <c r="C25"/>
  <c r="E27"/>
  <c r="E25" s="1"/>
  <c r="E26"/>
  <c r="D22"/>
  <c r="C22"/>
  <c r="C12"/>
  <c r="C83" i="4"/>
  <c r="D15" i="3" s="1"/>
  <c r="B83" i="4"/>
  <c r="C15" i="3" s="1"/>
  <c r="C77" i="4"/>
  <c r="D14" i="3" s="1"/>
  <c r="B77" i="4"/>
  <c r="C14" i="3" s="1"/>
  <c r="D50" i="4"/>
  <c r="D51"/>
  <c r="D52"/>
  <c r="C46"/>
  <c r="D11" i="3" s="1"/>
  <c r="E11" s="1"/>
  <c r="B46" i="4"/>
  <c r="C38"/>
  <c r="D10" i="3" s="1"/>
  <c r="B38" i="4"/>
  <c r="C10" i="3" s="1"/>
  <c r="C55" i="4"/>
  <c r="D12" i="3" s="1"/>
  <c r="B55" i="4"/>
  <c r="C71"/>
  <c r="D13" i="3" s="1"/>
  <c r="B71" i="4"/>
  <c r="C13" i="3" s="1"/>
  <c r="C29" i="4"/>
  <c r="D8" i="3" s="1"/>
  <c r="B29" i="4"/>
  <c r="C8" i="3" s="1"/>
  <c r="D210" i="4"/>
  <c r="D214"/>
  <c r="D213"/>
  <c r="C196"/>
  <c r="B196"/>
  <c r="D198"/>
  <c r="D199"/>
  <c r="D197"/>
  <c r="C185"/>
  <c r="B185"/>
  <c r="D187"/>
  <c r="D188"/>
  <c r="D189"/>
  <c r="D190"/>
  <c r="D191"/>
  <c r="D192"/>
  <c r="D193"/>
  <c r="D186"/>
  <c r="C178"/>
  <c r="B178"/>
  <c r="D181"/>
  <c r="D182"/>
  <c r="D183"/>
  <c r="D180"/>
  <c r="C168"/>
  <c r="B168"/>
  <c r="D171"/>
  <c r="D172"/>
  <c r="D173"/>
  <c r="D174"/>
  <c r="D175"/>
  <c r="D176"/>
  <c r="D170"/>
  <c r="C158"/>
  <c r="B158"/>
  <c r="D166"/>
  <c r="D165"/>
  <c r="D163"/>
  <c r="D161"/>
  <c r="D158" s="1"/>
  <c r="D159"/>
  <c r="D169"/>
  <c r="C130"/>
  <c r="B130"/>
  <c r="D133"/>
  <c r="D132"/>
  <c r="D131"/>
  <c r="C113"/>
  <c r="D21" i="3" s="1"/>
  <c r="B113" i="4"/>
  <c r="C21" i="3" s="1"/>
  <c r="C107" i="4"/>
  <c r="D20" i="3" s="1"/>
  <c r="B110" i="4"/>
  <c r="B107" s="1"/>
  <c r="C20" i="3" s="1"/>
  <c r="C101" i="4"/>
  <c r="D19" i="3" s="1"/>
  <c r="B105" i="4"/>
  <c r="D105" s="1"/>
  <c r="B104"/>
  <c r="B98"/>
  <c r="B94" s="1"/>
  <c r="C18" i="3" s="1"/>
  <c r="D117" i="4"/>
  <c r="D116"/>
  <c r="D113" s="1"/>
  <c r="E21" i="3" s="1"/>
  <c r="D111" i="4"/>
  <c r="D110"/>
  <c r="D107" s="1"/>
  <c r="E20" i="3" s="1"/>
  <c r="D104" i="4"/>
  <c r="D99"/>
  <c r="C97"/>
  <c r="C94" s="1"/>
  <c r="D18" i="3" s="1"/>
  <c r="D23" s="1"/>
  <c r="D97" i="4"/>
  <c r="D124"/>
  <c r="D125"/>
  <c r="E22" i="3" s="1"/>
  <c r="D123" i="4"/>
  <c r="D87"/>
  <c r="D88"/>
  <c r="D89"/>
  <c r="D86"/>
  <c r="D92"/>
  <c r="D91"/>
  <c r="D81"/>
  <c r="D77" s="1"/>
  <c r="E14" i="3" s="1"/>
  <c r="D80" i="4"/>
  <c r="D75"/>
  <c r="D74"/>
  <c r="D49"/>
  <c r="D46" s="1"/>
  <c r="D60"/>
  <c r="D61"/>
  <c r="D62"/>
  <c r="D63"/>
  <c r="D64"/>
  <c r="D65"/>
  <c r="D66"/>
  <c r="D67"/>
  <c r="D68"/>
  <c r="D69"/>
  <c r="D59"/>
  <c r="D43"/>
  <c r="D44"/>
  <c r="D42"/>
  <c r="D38" s="1"/>
  <c r="E10" i="3" s="1"/>
  <c r="D36" i="4"/>
  <c r="D35"/>
  <c r="D29" s="1"/>
  <c r="E8" i="3" s="1"/>
  <c r="D34" i="4"/>
  <c r="D27"/>
  <c r="D26"/>
  <c r="D71" l="1"/>
  <c r="E13" i="3" s="1"/>
  <c r="D130" i="4"/>
  <c r="D178"/>
  <c r="D196"/>
  <c r="D55"/>
  <c r="E12" i="3" s="1"/>
  <c r="E9" s="1"/>
  <c r="D185" i="4"/>
  <c r="C9" i="3"/>
  <c r="C7" s="1"/>
  <c r="D9"/>
  <c r="B101" i="4"/>
  <c r="C19" i="3" s="1"/>
  <c r="D168" i="4"/>
  <c r="C23" i="3"/>
  <c r="D83" i="4"/>
  <c r="E15" i="3" s="1"/>
  <c r="D98" i="4"/>
  <c r="D94" s="1"/>
  <c r="E18" i="3" s="1"/>
  <c r="D16"/>
  <c r="D7"/>
  <c r="D101" i="4"/>
  <c r="E19" i="3" s="1"/>
  <c r="D24"/>
  <c r="D29" s="1"/>
  <c r="E29" s="1"/>
  <c r="E23" l="1"/>
  <c r="C16"/>
  <c r="C24"/>
  <c r="E16"/>
  <c r="E7" s="1"/>
  <c r="E24"/>
</calcChain>
</file>

<file path=xl/sharedStrings.xml><?xml version="1.0" encoding="utf-8"?>
<sst xmlns="http://schemas.openxmlformats.org/spreadsheetml/2006/main" count="1010" uniqueCount="630">
  <si>
    <t>LAPORAN REALISASI APBDESA</t>
  </si>
  <si>
    <t>KABUPATEN BULELENG</t>
  </si>
  <si>
    <t>PENDAPATAN</t>
  </si>
  <si>
    <t>Ref</t>
  </si>
  <si>
    <t>Anggaran</t>
  </si>
  <si>
    <t>Realisasi</t>
  </si>
  <si>
    <t>Lebih/Kurang</t>
  </si>
  <si>
    <t xml:space="preserve">        Pendapatan Asli Desa</t>
  </si>
  <si>
    <t xml:space="preserve">        Pendapatan Transfer</t>
  </si>
  <si>
    <t xml:space="preserve">                  Dana Desa</t>
  </si>
  <si>
    <t xml:space="preserve">                  Bagian dari Hasil pajak dan Retribusi</t>
  </si>
  <si>
    <t xml:space="preserve">                  Alokasi Dana Desa</t>
  </si>
  <si>
    <t xml:space="preserve">                  Bantuan Keuangan Propinsi</t>
  </si>
  <si>
    <t xml:space="preserve">                  Bantuan Keuangan Kabupaten/Kota</t>
  </si>
  <si>
    <t xml:space="preserve">      Pendapatan Lain - lain </t>
  </si>
  <si>
    <t xml:space="preserve">                                                                                                     JUMLAH PENDAPATAN</t>
  </si>
  <si>
    <t>BELANJA</t>
  </si>
  <si>
    <t xml:space="preserve">                 Bidang Penyelenggaraan Pemerintahan Desa</t>
  </si>
  <si>
    <t xml:space="preserve">                 Bidang Pelaksanaan Pembangunan Desa</t>
  </si>
  <si>
    <t xml:space="preserve">                 Bidang Pembinaan Kemasyarakatan Desa</t>
  </si>
  <si>
    <t>C.2</t>
  </si>
  <si>
    <t>C.3</t>
  </si>
  <si>
    <t>C.4</t>
  </si>
  <si>
    <t>C.5</t>
  </si>
  <si>
    <t>C.6</t>
  </si>
  <si>
    <t>C.7</t>
  </si>
  <si>
    <t>C.8</t>
  </si>
  <si>
    <t>C.9 dan C.15</t>
  </si>
  <si>
    <t>C.10 dan C.15</t>
  </si>
  <si>
    <t>C.11 dan C.15</t>
  </si>
  <si>
    <t>C.12 dan C.15</t>
  </si>
  <si>
    <t xml:space="preserve">                 Bidang Pemberdayaan  Masyarakat Desa </t>
  </si>
  <si>
    <t xml:space="preserve">                 Bidang Penggulangan bencana, Keadaan Darurat dan Mendesak</t>
  </si>
  <si>
    <t>C.13 dan C.15</t>
  </si>
  <si>
    <t xml:space="preserve">                                                                                                    JUMLAH BELANJA</t>
  </si>
  <si>
    <t xml:space="preserve">                                                                                                     SURFLUS/( DEFISIT )</t>
  </si>
  <si>
    <t>C.14</t>
  </si>
  <si>
    <t>PEMBIAYAAN</t>
  </si>
  <si>
    <t>SILPA TAHUN BERJALAN</t>
  </si>
  <si>
    <t xml:space="preserve">                 Penerimaan Pembiayaan</t>
  </si>
  <si>
    <t xml:space="preserve">                 Pengeluaran Pembiayaan</t>
  </si>
  <si>
    <t xml:space="preserve">                                                                                                     PEMBIAYAAN NETTO</t>
  </si>
  <si>
    <t>Catatan Atas Laporan Keuangan</t>
  </si>
  <si>
    <t>A. Informasi Umum</t>
  </si>
  <si>
    <t>B. Dasar Penyajian Laporan Keuangan</t>
  </si>
  <si>
    <t>C. Rincian Pos Laporan Keuangan</t>
  </si>
  <si>
    <t xml:space="preserve">      1. Rekonsiliasi SILPA dan Kas</t>
  </si>
  <si>
    <t xml:space="preserve">           SILPA tahun  anggaran 2019</t>
  </si>
  <si>
    <t xml:space="preserve">           Mutasi Potongan Pajak</t>
  </si>
  <si>
    <t xml:space="preserve">           Saldo Awal Periode Potongan Pajak yang belum disetor ke Kas Negara</t>
  </si>
  <si>
    <t xml:space="preserve">           Penerimaan Potongan Pajak tahun anggaran berjalan</t>
  </si>
  <si>
    <t xml:space="preserve">           Setoran Pajak ke Kas Negara selama tahun anggaran berjalan</t>
  </si>
  <si>
    <t xml:space="preserve">           Saldo akhir Periode Potongan Pajak yang belum di setor ke Kas Negara</t>
  </si>
  <si>
    <t xml:space="preserve">           Saldo Kas per 31 Desember 2019</t>
  </si>
  <si>
    <t xml:space="preserve">     Pendapatan dicatat pada saat kas diterima di Bank dan Belanja dicatat pada saat kas dikeluarkan dan telah bersifat definitif</t>
  </si>
  <si>
    <t xml:space="preserve">     Laporan Keuangan Desa berupa Laporan Realisasi APBDesa sesuai basis kas dengan dasar harga perolehan.  </t>
  </si>
  <si>
    <t xml:space="preserve">      2. Pendapatan Asli Desa</t>
  </si>
  <si>
    <t xml:space="preserve">       3. Dana Desa</t>
  </si>
  <si>
    <t xml:space="preserve">           Pendapatan Asli Desa terdiri dari :</t>
  </si>
  <si>
    <t xml:space="preserve">           a. Hasil Usaha</t>
  </si>
  <si>
    <t xml:space="preserve">           b. Hasil Aset</t>
  </si>
  <si>
    <t xml:space="preserve">           c. Swadaya, partisipasi, dan Gotong Royong</t>
  </si>
  <si>
    <t xml:space="preserve">           d. Lain Lain PADesa yang sah</t>
  </si>
  <si>
    <t xml:space="preserve">             Dana Desa merupakan penerimaan desa yang diperoleh dari APBN. </t>
  </si>
  <si>
    <t xml:space="preserve">             Tahap 2</t>
  </si>
  <si>
    <t xml:space="preserve">        4. Bagian dari hasil Pajak dan Retribusi Daerah</t>
  </si>
  <si>
    <t xml:space="preserve">             Tahap 1</t>
  </si>
  <si>
    <t xml:space="preserve">              Tahap 1</t>
  </si>
  <si>
    <t xml:space="preserve">              Tahap 2</t>
  </si>
  <si>
    <t xml:space="preserve">        5. Alokasi Dana Desa ( ADD )</t>
  </si>
  <si>
    <t xml:space="preserve">             Jumlah penerimaan Dana Desa selama tahun Anggaran 2019 adalah sebagai berikut :</t>
  </si>
  <si>
    <t xml:space="preserve">              Penerimaan Desa yang berasal dari Bagian dari hasil Pajak dan Retribusi Daerah adalah sebagai berikut :</t>
  </si>
  <si>
    <t xml:space="preserve">              Penerimaan Desa yang berasal dari Alokasi Dana Desa ( ADD ) adalah sebagai berikut :</t>
  </si>
  <si>
    <t xml:space="preserve">        6. Bantuan Keuangan Propinsi</t>
  </si>
  <si>
    <t xml:space="preserve">              Penerimaan Desa yang berasal dari Bantuan Keuangan Propinsi Bali adalah sebagai berikut :</t>
  </si>
  <si>
    <t xml:space="preserve">        7. Bantuan Keuangan Kabupaten/Kota</t>
  </si>
  <si>
    <t xml:space="preserve">              Penerimaan Desa yang berasal dari Bantuan Keuangan Kabupaten  Buleleng adalah sebagai berikut :</t>
  </si>
  <si>
    <t xml:space="preserve">         8. Pendapatan Lain -lain</t>
  </si>
  <si>
    <t xml:space="preserve">              Pendapatan Lain - lain terdiri dari :</t>
  </si>
  <si>
    <t>Tahun Anggaran 2019</t>
  </si>
  <si>
    <t xml:space="preserve">             Peneriman dari hasil kerja sama antar  Desa</t>
  </si>
  <si>
    <t xml:space="preserve">             Penerimaan dari hasil kerja sama Desa dengan Pihak Ke 3</t>
  </si>
  <si>
    <t xml:space="preserve">             Penerimaan dari bantuan perusahaan yang berlokasi di Desa</t>
  </si>
  <si>
    <t xml:space="preserve">             Hibah dan Sumbangan Pihak ke -3</t>
  </si>
  <si>
    <t xml:space="preserve">             Bunga Bank</t>
  </si>
  <si>
    <t xml:space="preserve">             Koreksi kesalahan belanja Tahun - tahun sebelumnya yang mengakibatkan penerimaan di Kas Desa</t>
  </si>
  <si>
    <t xml:space="preserve">             Lain -lain pendapatan yang sah</t>
  </si>
  <si>
    <t xml:space="preserve">         9. Belanja - Bidang Penyelenggaraan Pemerintahan Desa </t>
  </si>
  <si>
    <t xml:space="preserve">             Belanja Pegawai</t>
  </si>
  <si>
    <t xml:space="preserve">             Belanja untuk Bidang Penyelenggaraan Pemerintahan Desa terdiri dari :</t>
  </si>
  <si>
    <t xml:space="preserve">             Belanja Barang dan Jasa</t>
  </si>
  <si>
    <t xml:space="preserve">             Belanja Modal</t>
  </si>
  <si>
    <t xml:space="preserve">       10. Belanja - Bidang Pembangunan Desa</t>
  </si>
  <si>
    <t xml:space="preserve">             Belanja untuk Bidang Pembangunan Desa terdiri dari :</t>
  </si>
  <si>
    <t xml:space="preserve">       11. Belanja - Bidang Pembinaan Kemasyarakatan Desa</t>
  </si>
  <si>
    <t xml:space="preserve">Lebih/Kurang </t>
  </si>
  <si>
    <t xml:space="preserve">             Belanja untuk Bidang Pembinaan Kemasyarakatan Desa Terdiri dari :</t>
  </si>
  <si>
    <t xml:space="preserve">       12. Belanja - Bidang Pemberdayaan Masyarakat Desa</t>
  </si>
  <si>
    <t xml:space="preserve">             Belanja untuk Bidang Pemberdayaan Masyarakat Desa terdiri dari :</t>
  </si>
  <si>
    <t xml:space="preserve">            Belanja Modal</t>
  </si>
  <si>
    <t xml:space="preserve">      13. Belanja - Bidang Penanggulangan Bencana, Keadaan Darurat dan Mendesak Desa</t>
  </si>
  <si>
    <t xml:space="preserve">            Selama tahun anggaran 2019 Pemerintah Desa melakukan penanggulangan bencana </t>
  </si>
  <si>
    <t xml:space="preserve">            dan keadaan darurat sebagai berikut :</t>
  </si>
  <si>
    <t xml:space="preserve">            Belanja  Barang dan Jasa</t>
  </si>
  <si>
    <t xml:space="preserve">     14. Belanja Desa dalam klasifikasi ekonomi</t>
  </si>
  <si>
    <t xml:space="preserve">           Jumlah belanja dalam klasifikasi ekonomi adalah sebagai berikut</t>
  </si>
  <si>
    <t xml:space="preserve">           Belanja Pegawai</t>
  </si>
  <si>
    <t xml:space="preserve">           Penghasilan Tetap dan Tunjangan Kepala Desa</t>
  </si>
  <si>
    <t xml:space="preserve">           Penghasilan Tetap dan Tunjangan Perangkat Desa</t>
  </si>
  <si>
    <t xml:space="preserve">           Jaminan Kesehatan Kepala Desa dan Perangkat Desa</t>
  </si>
  <si>
    <t xml:space="preserve">           Tunjangan BPD</t>
  </si>
  <si>
    <t xml:space="preserve">           Belanja Barang dan Jasa</t>
  </si>
  <si>
    <t xml:space="preserve">           Belanja Barang Perlengkapan Kantor</t>
  </si>
  <si>
    <t xml:space="preserve">           Belanja Jasa Honorarium</t>
  </si>
  <si>
    <t xml:space="preserve">           Belanja Operasional Aparatur Desa</t>
  </si>
  <si>
    <t xml:space="preserve">           Belanja Jasa sewa</t>
  </si>
  <si>
    <t xml:space="preserve">           Belanja Operasional Perkantoran</t>
  </si>
  <si>
    <t xml:space="preserve">           Belanja Pemeliharaan</t>
  </si>
  <si>
    <t xml:space="preserve">           Belanja Barang dan Jasa yang diserahkan kepada Masyarakat</t>
  </si>
  <si>
    <t xml:space="preserve">          Belanja Modal</t>
  </si>
  <si>
    <t xml:space="preserve">          Belanja Modal Pengadaan Tanah</t>
  </si>
  <si>
    <t xml:space="preserve">          Belanja Modal Peralatan, Mesin dan Alat Berat</t>
  </si>
  <si>
    <t xml:space="preserve">          Belanja Modal Kendaraan</t>
  </si>
  <si>
    <t xml:space="preserve">          Belanja Modal Gedung dan Bangunan</t>
  </si>
  <si>
    <t xml:space="preserve">          Belanja Modal Jalan</t>
  </si>
  <si>
    <t xml:space="preserve">          Belanja Modal Jembatan</t>
  </si>
  <si>
    <t xml:space="preserve">          Belanja Modal Irigasi/Embung/Air Sungai/Drainase</t>
  </si>
  <si>
    <t xml:space="preserve">          Belanja Modal Jaringan/Instalansi</t>
  </si>
  <si>
    <t xml:space="preserve">          Belanja Modal Lainnya</t>
  </si>
  <si>
    <t xml:space="preserve">    15. Belanja Desa dalam klasifikasi Sub Bidang ( Fungsi )</t>
  </si>
  <si>
    <t xml:space="preserve">          Bidang Penyelenggaraan Pemerintahan Desa</t>
  </si>
  <si>
    <t xml:space="preserve">          dan Operasional Pemerintahan Desa</t>
  </si>
  <si>
    <t xml:space="preserve">          Statistik dan Kearsipan</t>
  </si>
  <si>
    <t xml:space="preserve">          Keuangan dan Pelaporan</t>
  </si>
  <si>
    <t xml:space="preserve">     -    Sub Bidang Penyelenggaraan Belanja Penghasilan Tetap, Tunjangan</t>
  </si>
  <si>
    <t xml:space="preserve">     -    Sub Bidang Sarana dan Prasarana Pemerintahan Desa</t>
  </si>
  <si>
    <t xml:space="preserve">     -    Sub Bidang Administrasi Kependudukan, Pencatatan Sipil</t>
  </si>
  <si>
    <t xml:space="preserve">     -    Sub Bidang Tata Praja Pemerintahan, Perencanaan, </t>
  </si>
  <si>
    <t xml:space="preserve">     -    Sub Bidang Pertanahan</t>
  </si>
  <si>
    <t xml:space="preserve">          Bidang Pembangunan Desa</t>
  </si>
  <si>
    <t xml:space="preserve">     -    Sub Bidang Pendidikan</t>
  </si>
  <si>
    <t xml:space="preserve">     -    Sub Bidang Kesehatan</t>
  </si>
  <si>
    <t xml:space="preserve">     -    Sub Bidang Pekerjaan Umum dan Penataan Ruang</t>
  </si>
  <si>
    <t xml:space="preserve">     -    Sub Bidang Kawasan Permukiman</t>
  </si>
  <si>
    <t xml:space="preserve">     -    Sub Bidang Kehutanan dan Lingkungan Hidup</t>
  </si>
  <si>
    <t xml:space="preserve">     -    Sub Bidang Perhubungan, Komunikasi dan Informatika</t>
  </si>
  <si>
    <t xml:space="preserve">     -    Sub Bidang Energi dan Sumber Daya Mineral</t>
  </si>
  <si>
    <t xml:space="preserve">     -    Sub Bidang Pariwisata</t>
  </si>
  <si>
    <t xml:space="preserve">          Bidang Pembinaan Kemasyarakatan Desa</t>
  </si>
  <si>
    <t xml:space="preserve">          Perlindungan Masyarakat</t>
  </si>
  <si>
    <t xml:space="preserve">     -    Sub Bidang Ketentraman, Ketertiban Umum dan</t>
  </si>
  <si>
    <t xml:space="preserve">     -    Sub Bidang Kebudayaan dan Keagamaan</t>
  </si>
  <si>
    <t xml:space="preserve">     -    Sub Bidang Kepemudaan dan Olah Raga</t>
  </si>
  <si>
    <t xml:space="preserve">     -    Sub Bidang Kelembagaaan Masyarakat</t>
  </si>
  <si>
    <t xml:space="preserve">          Bidang Pemberdayaan Masyarakat Desa</t>
  </si>
  <si>
    <t xml:space="preserve">          Anak dan Keluarga</t>
  </si>
  <si>
    <t xml:space="preserve">    -     Sub Bidang Kelautan dan Perikanan</t>
  </si>
  <si>
    <t xml:space="preserve">    -     Sub Bidang Pertanian dan Perternakan</t>
  </si>
  <si>
    <t xml:space="preserve">    -     Sub Bidang Peningkatan Kapasitas Aparatur Desa</t>
  </si>
  <si>
    <t xml:space="preserve">    -     Sub Bidang Pemberdayaan Perempuan, Perlindungan </t>
  </si>
  <si>
    <t xml:space="preserve">    -     Sub Bidang Koperasi, Usaha Mikro Kecil dan Menengah</t>
  </si>
  <si>
    <t xml:space="preserve">    -     Sub Bidang Dukungan Penanaman Modal</t>
  </si>
  <si>
    <t xml:space="preserve">    -     Sub Bidang Perdagangan dan Perindustrian</t>
  </si>
  <si>
    <t xml:space="preserve">          Bidang Penanggulangan Bencana,</t>
  </si>
  <si>
    <t xml:space="preserve">          Keadaan Darurat dan Mendesak Desa</t>
  </si>
  <si>
    <t xml:space="preserve">    -     Sub Bidang Penanggulangan Bencana</t>
  </si>
  <si>
    <t xml:space="preserve">    -     Sub Bidang Keadaan Darurat</t>
  </si>
  <si>
    <t xml:space="preserve">    -     Sub Bidang Keadaan Mendesak</t>
  </si>
  <si>
    <t xml:space="preserve">    16. Pembiayaan</t>
  </si>
  <si>
    <t xml:space="preserve">          Jumlah netto pembiayaan tahun anggaran 2019 adalah sebagai berikut :</t>
  </si>
  <si>
    <t xml:space="preserve">          Penerimaan Pembiayaan</t>
  </si>
  <si>
    <t xml:space="preserve">          Pengeluaran Pembiayaan</t>
  </si>
  <si>
    <t xml:space="preserve">          Penerimaan Pembiayaan terdiri dari :</t>
  </si>
  <si>
    <t xml:space="preserve">          1. SILPA tahun anggaran sebelumnya</t>
  </si>
  <si>
    <t xml:space="preserve">          2. Pencairan Dana Cadangan</t>
  </si>
  <si>
    <t xml:space="preserve">          3. Hasil Penjualan Kekayaan Desa yang dipisahkan</t>
  </si>
  <si>
    <t xml:space="preserve">          Pengeluaran Pembiayan terdiri dari : </t>
  </si>
  <si>
    <t xml:space="preserve">          1. Pembentukan Dana Cadangan</t>
  </si>
  <si>
    <t xml:space="preserve">          2. Penyertaan Modal Desa</t>
  </si>
  <si>
    <t xml:space="preserve">    17. Aset Desa</t>
  </si>
  <si>
    <t xml:space="preserve">          Perolehan aset desa adalah sebagai berikut :</t>
  </si>
  <si>
    <t>Penambahan/Pengurangan</t>
  </si>
  <si>
    <t xml:space="preserve">          Tanah</t>
  </si>
  <si>
    <t xml:space="preserve">          Peralatan, Mesin, dan Alat Berat</t>
  </si>
  <si>
    <t xml:space="preserve">          Kendaraan</t>
  </si>
  <si>
    <t xml:space="preserve">          Gedung dan Bangunan</t>
  </si>
  <si>
    <t xml:space="preserve">          Jalan</t>
  </si>
  <si>
    <t xml:space="preserve">          Jembatan</t>
  </si>
  <si>
    <t xml:space="preserve">          Irigasi/Embung/Air</t>
  </si>
  <si>
    <t xml:space="preserve">          Sungai/Drainase</t>
  </si>
  <si>
    <t xml:space="preserve">          Jaringan/Instalansi</t>
  </si>
  <si>
    <t xml:space="preserve">          Aset Tetap Lainnya</t>
  </si>
  <si>
    <t xml:space="preserve">          Kontruksi dalam Pengerjaan</t>
  </si>
  <si>
    <t xml:space="preserve">    18. Penyertaan Modal Desa</t>
  </si>
  <si>
    <t xml:space="preserve">          Penyertaan Modal Desa pada BUMDesa adalah</t>
  </si>
  <si>
    <t>TAHUN ANGGARAN 2019</t>
  </si>
  <si>
    <t>RINCIAN  ASET TETAP DESA PER 31 DESEMBER 2019</t>
  </si>
  <si>
    <t>No</t>
  </si>
  <si>
    <t>Klas Aset dan Nama/Identitas Aset Tetap</t>
  </si>
  <si>
    <t>Bukti Kepemilikan</t>
  </si>
  <si>
    <t>Kode Aset Tetap</t>
  </si>
  <si>
    <t>Tahun Perolehan</t>
  </si>
  <si>
    <t>Kondisi Aset</t>
  </si>
  <si>
    <t>Ket</t>
  </si>
  <si>
    <t>Jenis</t>
  </si>
  <si>
    <t>Nomor</t>
  </si>
  <si>
    <t>Tanggal</t>
  </si>
  <si>
    <t>Tanah</t>
  </si>
  <si>
    <t>I</t>
  </si>
  <si>
    <t>II</t>
  </si>
  <si>
    <t>Peralatan, Mesin dan Alat Berat</t>
  </si>
  <si>
    <t>III</t>
  </si>
  <si>
    <t xml:space="preserve">Kendaraan </t>
  </si>
  <si>
    <t>IV</t>
  </si>
  <si>
    <t>Gedung dan Bangunan</t>
  </si>
  <si>
    <t>1. Tanah Pensil A. Luas 2200 m2</t>
  </si>
  <si>
    <t>V</t>
  </si>
  <si>
    <t xml:space="preserve">Jalan </t>
  </si>
  <si>
    <t>VI</t>
  </si>
  <si>
    <t xml:space="preserve">Jembatan </t>
  </si>
  <si>
    <t>VII</t>
  </si>
  <si>
    <t>Irigasi,/Embung/Sungai/Drainase</t>
  </si>
  <si>
    <t>VIII</t>
  </si>
  <si>
    <t>Jaringan/Instalansi</t>
  </si>
  <si>
    <t>IX</t>
  </si>
  <si>
    <t>Aset Tetap Lainnya</t>
  </si>
  <si>
    <t>X</t>
  </si>
  <si>
    <t>Kontruksi dalam Pengerjaan</t>
  </si>
  <si>
    <t>1. Pembangunan Jembatan dalam Kontruksi</t>
  </si>
  <si>
    <t>TOTAL NILAI ASET PER 31 DESEMBER TAHUN 2019</t>
  </si>
  <si>
    <t>Nilai Perolehan</t>
  </si>
  <si>
    <t>Lampiran III</t>
  </si>
  <si>
    <t>TENTANG</t>
  </si>
  <si>
    <t xml:space="preserve">LAPORAN PERTANGGUNGJAWABAN REALISASI </t>
  </si>
  <si>
    <t>TAHUN 2019</t>
  </si>
  <si>
    <t xml:space="preserve"> ANGGARAN PENDAPATAN DAN BELANJA DESA </t>
  </si>
  <si>
    <t>LAPORAN REALISASI KEGIATAN</t>
  </si>
  <si>
    <t xml:space="preserve">PERIODE 01 JANUARI S/D 30 JUNI ( SEMESTER I ) / 01 JANUARI S/D 31 DESEMBER </t>
  </si>
  <si>
    <t>DESA</t>
  </si>
  <si>
    <t>KECAMATAN</t>
  </si>
  <si>
    <t>KABUPATEN</t>
  </si>
  <si>
    <t>PROVINSI</t>
  </si>
  <si>
    <t>KODE REKENING</t>
  </si>
  <si>
    <t>URAIAN</t>
  </si>
  <si>
    <t>NAMA OUTPUT</t>
  </si>
  <si>
    <t>OUTPUT</t>
  </si>
  <si>
    <t>RENCANA</t>
  </si>
  <si>
    <t>REALISASI</t>
  </si>
  <si>
    <t>SUMBER DANA</t>
  </si>
  <si>
    <t>BULELENG</t>
  </si>
  <si>
    <t>BALI</t>
  </si>
  <si>
    <t xml:space="preserve">Volume </t>
  </si>
  <si>
    <t>Satuan</t>
  </si>
  <si>
    <t>Volume</t>
  </si>
  <si>
    <t>Capaian</t>
  </si>
  <si>
    <t>ALOKASI DANA DESA    ( Rp )</t>
  </si>
  <si>
    <t>DANA DESA                    ( Rp )</t>
  </si>
  <si>
    <t>a</t>
  </si>
  <si>
    <t>b</t>
  </si>
  <si>
    <t>c</t>
  </si>
  <si>
    <t>PROGRAM SEKTORAL, PROGRAM DAERAH DAN PROGRAM LAINNYA</t>
  </si>
  <si>
    <t>YANG MASUK KE DESA</t>
  </si>
  <si>
    <t>Desa</t>
  </si>
  <si>
    <t>Kecamatan</t>
  </si>
  <si>
    <t>Kabupaten</t>
  </si>
  <si>
    <t>Provinsi</t>
  </si>
  <si>
    <t>Program</t>
  </si>
  <si>
    <t>Kegiatan</t>
  </si>
  <si>
    <t>Lokasi</t>
  </si>
  <si>
    <t>Jumlah</t>
  </si>
  <si>
    <t>Sumber Dana</t>
  </si>
  <si>
    <t xml:space="preserve">             Tahap 3</t>
  </si>
  <si>
    <t xml:space="preserve">             Triwulan 1</t>
  </si>
  <si>
    <t xml:space="preserve">             Triwulan 2</t>
  </si>
  <si>
    <t xml:space="preserve">             Triwulan 3</t>
  </si>
  <si>
    <t xml:space="preserve">             Triwulan 4</t>
  </si>
  <si>
    <t xml:space="preserve">            Bulan Januari</t>
  </si>
  <si>
    <t xml:space="preserve">            Bulan Pebruari</t>
  </si>
  <si>
    <t xml:space="preserve">            Bulan Maret</t>
  </si>
  <si>
    <t xml:space="preserve">            Bulan April</t>
  </si>
  <si>
    <t xml:space="preserve">            Bulan Mei</t>
  </si>
  <si>
    <t xml:space="preserve">            Bulan Juni</t>
  </si>
  <si>
    <t xml:space="preserve">            Bulan Juli</t>
  </si>
  <si>
    <t xml:space="preserve">            Bulan Agustus</t>
  </si>
  <si>
    <t xml:space="preserve">            Bulan September</t>
  </si>
  <si>
    <t xml:space="preserve">            Bulan Oktober</t>
  </si>
  <si>
    <t xml:space="preserve">            Bulan Nopember</t>
  </si>
  <si>
    <t xml:space="preserve">            Bulan Desember</t>
  </si>
  <si>
    <t xml:space="preserve">          BUMDesa ………….</t>
  </si>
  <si>
    <t>Pemerintah Desa Bubunan, Kecamatan Seririt, Kabupaten Buleleng</t>
  </si>
  <si>
    <t xml:space="preserve">     Pemerintah Desa Bubunan merupakan desa di kecamatan Seririt,                 </t>
  </si>
  <si>
    <t xml:space="preserve">     saat ini kepengurusan Pemerintahan Desa Bubunan terdiri dari :</t>
  </si>
  <si>
    <t xml:space="preserve">                        2. Sekretaris Desa  : Putu Ana Susila</t>
  </si>
  <si>
    <t xml:space="preserve">                        3. Kaur Keuangan   : Made Sugiarbawa</t>
  </si>
  <si>
    <t>PERATURAN DESA BUBUNAN</t>
  </si>
  <si>
    <t>NOMOR 1 TAHUN 2020</t>
  </si>
  <si>
    <t xml:space="preserve">     Kabupaten Buleleng Sesuai dengan Peraturan Bupati</t>
  </si>
  <si>
    <t xml:space="preserve">                        1. Kepala Desa         : Drs. Ketut Gunarsana</t>
  </si>
  <si>
    <t xml:space="preserve">            Belanja Tak Terduga</t>
  </si>
  <si>
    <t>PEMERINTAH DESA BUBUNAN</t>
  </si>
  <si>
    <t>KECAMATAN SERIRIT</t>
  </si>
  <si>
    <t>- B.D Tunjung Mekar</t>
  </si>
  <si>
    <t>- B.D Kajanan</t>
  </si>
  <si>
    <t>- B.D Kelodan</t>
  </si>
  <si>
    <t>- B.D Tegal Sari</t>
  </si>
  <si>
    <t>- B.D Tegal Wangi</t>
  </si>
  <si>
    <t>Pembuatan selokan</t>
  </si>
  <si>
    <t>Rabat Beton Gang Mangga</t>
  </si>
  <si>
    <t>Rabat Beton Gang Holden</t>
  </si>
  <si>
    <t>Rehab Permansian Umum Desa</t>
  </si>
  <si>
    <t>Rabat Beton Gang Suri</t>
  </si>
  <si>
    <t>Rabat Beton Gang Mang Edik</t>
  </si>
  <si>
    <t>Pembangunan MCK Umum</t>
  </si>
  <si>
    <t>Rabat Beton Gang Tegal Sari I</t>
  </si>
  <si>
    <t>Rabat Beton Gang Tegal Sari II</t>
  </si>
  <si>
    <t>Rabat Beton Jalan Usaha Tani Klp Tempekan II</t>
  </si>
  <si>
    <t>Rabat Beton JalanUsaha Tani Bedugul</t>
  </si>
  <si>
    <t>Dana Desa</t>
  </si>
  <si>
    <t>Ls</t>
  </si>
  <si>
    <t>Perbekel Bubunan</t>
  </si>
  <si>
    <t>Drs. Ketut Gunarsana</t>
  </si>
  <si>
    <t>Pembangunan/Rehabilitas/Peningkatan/Pengerasan Jalan Desa</t>
  </si>
  <si>
    <t>: Bubunan</t>
  </si>
  <si>
    <t>: Seririt</t>
  </si>
  <si>
    <t>: Buleleng</t>
  </si>
  <si>
    <t>: Bali</t>
  </si>
  <si>
    <t>BUBUNAN</t>
  </si>
  <si>
    <t>SERIRIT</t>
  </si>
  <si>
    <t>BIDANG PENYELENGGARAN PEMERINTAHAN DESA</t>
  </si>
  <si>
    <t xml:space="preserve">Penyelenggaran Belanja Siltap, Tunjangan dan </t>
  </si>
  <si>
    <t xml:space="preserve">Penyediaan Penghasilan Tetap dan Tunjangan
Kepala Desa
</t>
  </si>
  <si>
    <t xml:space="preserve">Penyediaan Penghasilan Tetap dan Tunjangan
Perangkat Desa
</t>
  </si>
  <si>
    <t xml:space="preserve">Penyediaan Jaminan Sosial bagi Kepala Desa
dan Perangkat Desa
</t>
  </si>
  <si>
    <t>Penyediaan Tunjangan BPD</t>
  </si>
  <si>
    <t xml:space="preserve">Penyediaan Operasional Pemerintah Desa (ATK,
Honor PKPKD dan PPKD dll)
</t>
  </si>
  <si>
    <t xml:space="preserve">Penyediaan Operasional BPD (rapat, ATK, Makan
Minum, Pakaian Seragam, Listrik dll)
</t>
  </si>
  <si>
    <t xml:space="preserve">Penyediaan Sarana Prasarana Pemerintahan Desa </t>
  </si>
  <si>
    <t xml:space="preserve">Penyediaan Sarana (Aset Tetap)
Perkantoran/Pemerintahan
</t>
  </si>
  <si>
    <t xml:space="preserve">Pengelolaan Administrasi Kependudukan, </t>
  </si>
  <si>
    <t xml:space="preserve">Pelayanan Administrasi Umum dan
Kependudukan
</t>
  </si>
  <si>
    <t xml:space="preserve">Penyusunan, Pendataan, dan Pemutakhiran
Profil Desa **)
</t>
  </si>
  <si>
    <t xml:space="preserve">Pengelolaan Adminstrasi dan Kearsipan
Pemerintahan Desa
</t>
  </si>
  <si>
    <t xml:space="preserve">Penyelenggaraan Tata Praja Pemerintahan, </t>
  </si>
  <si>
    <t xml:space="preserve">Penyelenggaraan Musyawarah Perencanaan
Desa/Pembahasan APBDes (Reguler)
</t>
  </si>
  <si>
    <t xml:space="preserve">Penyusunan Dokumen Perencanaan Desa
(RPJMDesa/RKPDesa dll)
</t>
  </si>
  <si>
    <t xml:space="preserve">Penyusunan Dokumen Keuangan Desa (APBDes,
APBDes Perubahan, LPJ dll)
</t>
  </si>
  <si>
    <t xml:space="preserve">Pengelolaan Administrasi/
Inventarisasi/Penilaian Aset Desa
</t>
  </si>
  <si>
    <t xml:space="preserve">Penyusunan Laporan Kepala Desa, LPPDesa dan
Informasi Kepada Masyarakat
</t>
  </si>
  <si>
    <t>Pengembangan Sistem Informasi Desa</t>
  </si>
  <si>
    <t xml:space="preserve">Koordinasi/Kerjasama Penyelenggaraan
Pemerintahan &amp; Pembangunan Desa
</t>
  </si>
  <si>
    <t xml:space="preserve">Dukungan &amp; Sosialisasi Pelaksanaan Pilkades,
Pemilihan Ka. Kewilayahan &amp; BPD
</t>
  </si>
  <si>
    <t xml:space="preserve">Penyelenggaran Lomba antar Kewilayahan &amp;
Pengiriman Kontingen dlm Lomdes
</t>
  </si>
  <si>
    <t>BIDANG PELAKSANAAN PEMBANGUNAN DESA</t>
  </si>
  <si>
    <t xml:space="preserve">Sub Bidang Pendidikan </t>
  </si>
  <si>
    <t xml:space="preserve">Penyelenggaran
PAUD/TK/TPA/TKA/TPQ/Madrasah NonFormal
</t>
  </si>
  <si>
    <t>LAIN-LAIN                     ( Rp )</t>
  </si>
  <si>
    <t xml:space="preserve">Penyuluhan dan Pelatihan Pendidikan Bagi
Masyarakat
</t>
  </si>
  <si>
    <t xml:space="preserve">Pengelolaan Perpustakaan Milik Desa
(Pengadaan Buku, Honor, Taman Baca)
</t>
  </si>
  <si>
    <t xml:space="preserve">Pengembangan dan Pembinaan Sanggar Seni
dan Belajar
</t>
  </si>
  <si>
    <t xml:space="preserve">Sub Bidang Kesehatan </t>
  </si>
  <si>
    <t xml:space="preserve">Penyelenggaraan Posyandu (Mkn Tambahan, Kls
Bumil, Lamsia, Insentif)
</t>
  </si>
  <si>
    <t xml:space="preserve">Penyelenggaraan Pos Kesehatan Desa/Polindes
Milik Desa (obat, Insentif, KB, dsb)
</t>
  </si>
  <si>
    <t xml:space="preserve">Sub Bidang Pekerjaan Umum dan Penataan Ruang </t>
  </si>
  <si>
    <t xml:space="preserve">Pembangunan/Rehabilitas/Peningkatan/Pengera
san Jalan Desa **)
</t>
  </si>
  <si>
    <t xml:space="preserve">Pembangunan/Rehabilitasi/Peningkatan/Pengera
san Jalan Usaha Tani **)
</t>
  </si>
  <si>
    <t xml:space="preserve">Pembangunan/Rehabilitasi/Peningkatan
Prasarana Jalan Desa (Gorong, selokan dll)
</t>
  </si>
  <si>
    <t xml:space="preserve">Sub Bidang Kawasan Pemukiman </t>
  </si>
  <si>
    <t xml:space="preserve">Pemeliharaan Sumber Air Bersih Milik Desa
(Mata Air, Penampung Air, Sumur Bor dll)
</t>
  </si>
  <si>
    <t xml:space="preserve">Pemeliharaan Fasilitas Pengelolaan Sampah
Desa (Penampungan,
</t>
  </si>
  <si>
    <t xml:space="preserve">Pembangunan/Rehabilitas/Peningkatan Fasilitas
Jamban Umum/MCK umum, dll **)
</t>
  </si>
  <si>
    <t xml:space="preserve">Sub Bidang Perhubungan, Komunikasi dan </t>
  </si>
  <si>
    <t xml:space="preserve">Penyelenggaraan Informasi Publik Desa (Poster,
Baliho Dll)
</t>
  </si>
  <si>
    <t>BIDANG PEMBINAAN KEMASYARAKATAN</t>
  </si>
  <si>
    <t xml:space="preserve">Pengadaan/Penyelenggaran Pos Keamanan
Desa
</t>
  </si>
  <si>
    <t xml:space="preserve">Sub Bidang Kebudayaan dan Keagamaan </t>
  </si>
  <si>
    <t xml:space="preserve">Penyelenggaran Festival Kesenian,
Adat/Kebudayaan, dan Kegamaan (HUT RI, Raya
</t>
  </si>
  <si>
    <t xml:space="preserve">Sub Bidang Kelembagaan Masyarakat </t>
  </si>
  <si>
    <t>Pembinaan Lembaga Adat</t>
  </si>
  <si>
    <t>Pembinaan LKMD/LPM/LPMD</t>
  </si>
  <si>
    <t>Pembinaan PKK</t>
  </si>
  <si>
    <t>BIDANG PEMBERDAYAAN MASYARAKAT</t>
  </si>
  <si>
    <t xml:space="preserve">Sub Bidang Pertanian dan Peternakan </t>
  </si>
  <si>
    <t xml:space="preserve">Peningkatan Produksi Tanaman Pangan (alat
produksi/pengelolaan/penggilingan)
</t>
  </si>
  <si>
    <t>BIDANG PENANGGULANGAN BENCANA, DARURAT DAN MENDESAK DESA</t>
  </si>
  <si>
    <t xml:space="preserve">Sub Bidang Penanggulangan Bencana </t>
  </si>
  <si>
    <t>Kegiatan Penanggulanan Bencana</t>
  </si>
  <si>
    <t xml:space="preserve">Sub Bidang Keadaan Darurat </t>
  </si>
  <si>
    <t>Penanganan Keadaan Darurat</t>
  </si>
  <si>
    <t xml:space="preserve">Sub Bidang Keadaan Mendesak </t>
  </si>
  <si>
    <t>Penanganan Keadaan Mendesak</t>
  </si>
  <si>
    <t>Bulan</t>
  </si>
  <si>
    <t>Penghasilan Tetap dan Tunjangan Kepala Desa</t>
  </si>
  <si>
    <t>Penghasilan Tetap dan Tunjangan Perangkat Desa</t>
  </si>
  <si>
    <t>Jaminan Sosial Kepala Desa dan Perangkat Desa</t>
  </si>
  <si>
    <t>Operasional Pemerintah Desa</t>
  </si>
  <si>
    <t>Tunjangan BPD</t>
  </si>
  <si>
    <t>Operasional BPD</t>
  </si>
  <si>
    <t>Peralatan Kantor</t>
  </si>
  <si>
    <t>Pelayanan Administrasi Umum dan Kependudukan</t>
  </si>
  <si>
    <t>Dokumen Profil Desa (profil kependudukan dan potensi desa)</t>
  </si>
  <si>
    <t>Pengelolaan administrasi dan kearsipan pemerintahan desa</t>
  </si>
  <si>
    <t>Terselenggaranya Musyawarah Desa Reguler</t>
  </si>
  <si>
    <t xml:space="preserve">Dokumen Perencanaan Desa </t>
  </si>
  <si>
    <t xml:space="preserve">Dokumen Keuangan Desa </t>
  </si>
  <si>
    <t>Terselenggaranya Pengelolaan Administrasi Aset Desa</t>
  </si>
  <si>
    <t>Laporan Penyelenggaraan Pemerintahan Desa</t>
  </si>
  <si>
    <t>Terciptanya Sistem Informasi Desa</t>
  </si>
  <si>
    <t xml:space="preserve">Terselenggaranya Koordinasi/Kerjasama Penyelenggaraan Pemerintahan dan Pembangunan Desa </t>
  </si>
  <si>
    <t>Terselenggaranya Dukungan Sosialisasi Pilkades, Pemilihan Kepala Kewilayahan, dan BPD</t>
  </si>
  <si>
    <t>Penyelenggaraan Lomba antar Kewilayahan</t>
  </si>
  <si>
    <t>Operasional PAUD/TK/TPA/TKA/TPQ/Madrasah Non-Formal Milik Desa</t>
  </si>
  <si>
    <t>Jumlah Peserta Penyuluhan dan Pelatihan Pendidikan bagi Masyarakat</t>
  </si>
  <si>
    <t>Pemeliharaan Sarana dan Prasarana Perpustakaan/Taman Bacaan Desa/ Sanggar Belajar Milik Desa</t>
  </si>
  <si>
    <t>Membina Sanggar Seni dan Belajar</t>
  </si>
  <si>
    <t>Terselenggaranya Pos Kesehatan Desa (PKD)/Polindes Milik Desa Lainnya</t>
  </si>
  <si>
    <t>Terselenggaranya Posyandu</t>
  </si>
  <si>
    <t>Pemeilharaan Jalan Desa</t>
  </si>
  <si>
    <t>Jalan Usaha Tani</t>
  </si>
  <si>
    <t>Pemeliharaan Prasarana Jalan Desa (Gorong-gorong, Selokan, Box/Slab Culvert, Drainase, dll)</t>
  </si>
  <si>
    <t>Pemeliharaan Sumber Air Bersih</t>
  </si>
  <si>
    <t>Pemeliharaan Fasilitas Pengelolaan Sampah Desa/Permukiman</t>
  </si>
  <si>
    <t>Rehabilitas/Peningkatan Fasilitas Jamban Umum/MCK umum, dll</t>
  </si>
  <si>
    <t>Poster/Baliho/Lainnya atas ke masyarakat Informasi APBDes, LPJ, dan lainnya</t>
  </si>
  <si>
    <t>Penyelenggaraan Pos Keaamanan Desa</t>
  </si>
  <si>
    <t>Jumlah Frekwensi Penyelenggaraan Festival Kesenian, Adat/Kebudayaan, dan Keagamaan</t>
  </si>
  <si>
    <t>Terselenggaranya Pembinaan Lembaga Adat</t>
  </si>
  <si>
    <t>Terselengggaranya Pembinaan LKMD/LPM/LPMD</t>
  </si>
  <si>
    <t>Terselenggaranya Pembinaan PKK</t>
  </si>
  <si>
    <t>Jumlah alat produksi dan pengolahan pertanian yang diserahkan</t>
  </si>
  <si>
    <t>Jumlah Kejadian Penanggulangan Bencana</t>
  </si>
  <si>
    <t>Jumlah Kejadian Keadaan Darurat</t>
  </si>
  <si>
    <t>Jumlah Kejadian Keadaan Mendesak</t>
  </si>
  <si>
    <t>Sub Bidang Ketenteraman, Ketertiban Umum dan Perlindungan Masyarakat</t>
  </si>
  <si>
    <t>Tahun</t>
  </si>
  <si>
    <t>Keg</t>
  </si>
  <si>
    <t>Perbekel Bubunan,</t>
  </si>
  <si>
    <t>Bubunan, 10 Januari 2020</t>
  </si>
  <si>
    <t>BENTUK LAIN        ( Rp )</t>
  </si>
  <si>
    <t xml:space="preserve">     No. 21 Tahun 2019</t>
  </si>
  <si>
    <t>1. Papan Arti Lambang Desa Bubunan  ukuran panjang 1m lebar 0,5m</t>
  </si>
  <si>
    <t>31-12-2007</t>
  </si>
  <si>
    <t>Baik</t>
  </si>
  <si>
    <t>2. Papan Daftar Nama Banjar dan Banjar Dinas ukuran 2x1m</t>
  </si>
  <si>
    <t>3. Papan Monografi Bidang Pemerintahan terbuat dari triplek ukuran 2x1m</t>
  </si>
  <si>
    <t>150,00</t>
  </si>
  <si>
    <t>4. Papan Stuktur PHDI Terbuat Dari Triplek Ukuran 1,5x1m</t>
  </si>
  <si>
    <t>5. Televisi Merk LG 21 inn</t>
  </si>
  <si>
    <t>6. Camera Digital Merk Casio</t>
  </si>
  <si>
    <t>Rusak</t>
  </si>
  <si>
    <t>7. Mesin Pemotong Rumput</t>
  </si>
  <si>
    <t>8. Lambang Burung Garuda</t>
  </si>
  <si>
    <t>9. Rak arsip Bahan Kayu Panjang 1,5m Tinggi 1m Lebar 0,7m</t>
  </si>
  <si>
    <t>10. Papan Peta Desa Terbuat Dari Triplek ukuran 1x1m</t>
  </si>
  <si>
    <t>11.  Papan Peta GSI Terbuat dari Triplek Ukuran 1,5x0,5 m</t>
  </si>
  <si>
    <t>31-12-2008</t>
  </si>
  <si>
    <t>12. Meja Kerja Bahan Kayu Panjang 1,5m Lebar 0,5m Tinggi 1,5m</t>
  </si>
  <si>
    <t>13. Papan Informasi Staf Terbuat Dari triplek ukuran 2,5 x 1 m</t>
  </si>
  <si>
    <t>14. Meja Kerja Bahan Kayu, panjang 1,5m Lebar 0,6m, Tinggi 1m</t>
  </si>
  <si>
    <t>15. Kursi Sofa Bahan Spon</t>
  </si>
  <si>
    <t>16. Rak Arsip Bahan Kayu, Panjang 1,5m Tinggi 2m, Lebar 0,6m, terdiri dari 15 ruang</t>
  </si>
  <si>
    <t>17. Kipas Angin Merk Matshunichi 400mm</t>
  </si>
  <si>
    <t>18. Wireless Merk Concerto Warna Hitam</t>
  </si>
  <si>
    <t>19. Kursi Kerja Bahan Kayu</t>
  </si>
  <si>
    <t>20. Speaker Warna Coklat</t>
  </si>
  <si>
    <t>31-12-2012</t>
  </si>
  <si>
    <t>21. Meja Komputer</t>
  </si>
  <si>
    <t>22. Kursi Spon warna Merah</t>
  </si>
  <si>
    <t>23. Kursi Plastik Warna Merah</t>
  </si>
  <si>
    <t>24. printer Merk Canon IP2770 Warna Hitam</t>
  </si>
  <si>
    <t>31-12-2013</t>
  </si>
  <si>
    <t>25. Komputer Merk Accer 14 in  dan Komputer Merk AOC 17 in Hadiah</t>
  </si>
  <si>
    <t>26.Lemari Bahan Dari kayu pintu kaca Ukuran panjang 2,5m, Lebar 0,5m, Tinggi 1,5m, Digunakan Untuk penyimpanan piala</t>
  </si>
  <si>
    <t>31-12-2014</t>
  </si>
  <si>
    <t xml:space="preserve">27. Rak arsip bahan kayu panjang 2,5m, lebar 0,5m Tinggi 1,5m </t>
  </si>
  <si>
    <t>28. Papan Monografi Desa Bubunan, Panjang 1,5m, Lebar 1m</t>
  </si>
  <si>
    <t>29. KORSI SOFA Merk All Star Warna Hitam</t>
  </si>
  <si>
    <t>30. Meja Komputer</t>
  </si>
  <si>
    <t>31. Komputer Merk LG 21in</t>
  </si>
  <si>
    <t>32. Printer Merk Cannon IP 2770 Warna Hitam</t>
  </si>
  <si>
    <t>33. AC Split Merk LG</t>
  </si>
  <si>
    <t>34. Meja Komputer Bahan dari Kayu Bentuk Panjang, Panjang 3m, Tinggi 0,5m, Tinggi 1m</t>
  </si>
  <si>
    <t>35. Rak Bahan dari kayu, Panjang 2,5m, Lebar 0,6m, Tinggi 1,5m terdiri dari 6 ruang</t>
  </si>
  <si>
    <t xml:space="preserve">36. Kursi Kerja Bahan spon berlapis plastik, </t>
  </si>
  <si>
    <t>20-10-2015</t>
  </si>
  <si>
    <t xml:space="preserve">37. Komputer Merk ACC, 17in Warna Hitam </t>
  </si>
  <si>
    <t>14-12-2015</t>
  </si>
  <si>
    <t xml:space="preserve">38. Printer Merk canon iP2770 Warna Hitam </t>
  </si>
  <si>
    <t>16-11-2015</t>
  </si>
  <si>
    <t xml:space="preserve">39. Laptop Merk accer Aspire E11 ES1-111-CUSA Warna Hitam </t>
  </si>
  <si>
    <t>31-12-2015</t>
  </si>
  <si>
    <t>40. Kipas angin Merk Maspion 400mm warna Putih</t>
  </si>
  <si>
    <t>13-11-2015</t>
  </si>
  <si>
    <t>41. Printer Scaner Merk Canon MP287 warna Hitam</t>
  </si>
  <si>
    <t>16-11-2016</t>
  </si>
  <si>
    <t>42. Kompor Mayat</t>
  </si>
  <si>
    <t>43. Mick Lepas Merk WR-368VR warna Hitam</t>
  </si>
  <si>
    <t>31-11-2015</t>
  </si>
  <si>
    <t>44. Whastavel merk American</t>
  </si>
  <si>
    <t>31-12-2016</t>
  </si>
  <si>
    <t>45. Kompor Mayat</t>
  </si>
  <si>
    <t>19-12-2016</t>
  </si>
  <si>
    <t>46. meja terbuat dari Kayu ukuran panjang 1,04m, Lebar 0,55m, Tinggi 0,07m</t>
  </si>
  <si>
    <t>47. Printer laser Jet Merk HP, Warna Hitam</t>
  </si>
  <si>
    <t>14-12-2016</t>
  </si>
  <si>
    <t>48. Filling Kabinet bahan Besi merk Brother terdiri dari 4 Kolom</t>
  </si>
  <si>
    <t>01-02-2017</t>
  </si>
  <si>
    <t>49. Projektor Merk Sony VPL Slide Brite Tripod</t>
  </si>
  <si>
    <t>19-12-2017</t>
  </si>
  <si>
    <t>50. Rak arsip bahan Kayu Panjang 2,5m Tinggi 2m, Tebal 0,24m terdiri dari 12 ruang</t>
  </si>
  <si>
    <t>05-07-2017</t>
  </si>
  <si>
    <t>51. Senter lalu Lintas</t>
  </si>
  <si>
    <t>27-12-2017</t>
  </si>
  <si>
    <t>52. Handy Talky (HT) Merk Zycom XR-7</t>
  </si>
  <si>
    <t>53. Laptop Merk Asus Core 13,14 inn</t>
  </si>
  <si>
    <t>6,500,000</t>
  </si>
  <si>
    <t>54. 1 Set Komputer Merk LG 19 inn</t>
  </si>
  <si>
    <t>5,000,000</t>
  </si>
  <si>
    <t>55.Power Tresser Merk Kubota Super Power Direct Injection RO 65 Di- 1S SNI 0119-2012 LSPR - 04 - IDN Warna Hijau</t>
  </si>
  <si>
    <t>15,000,000</t>
  </si>
  <si>
    <t>56. Printer Merk Canon Pixma MP - 287 Warna Hitam Printer, Scan, Copy</t>
  </si>
  <si>
    <t>1,500,000</t>
  </si>
  <si>
    <t>57. Meja Belajar Ukuran P=55 cm Lebar 40cm Tinggi 50cm Kursi Belajar ukuran Tinggi 60cm panjang 30cm Lebar 30cm, bahan dari kayu warna coklat untuk anak TK</t>
  </si>
  <si>
    <t>10,000,000</t>
  </si>
  <si>
    <t>1. Kendaraan Roda 2 Merk Yamaha Vixion No Rangka MH31PA002DK122054 No. Mesin IPA-122040 DK-4773-U</t>
  </si>
  <si>
    <t>2. Kendaraan Roda 4 Merk Toyota Kijang Warna Merah</t>
  </si>
  <si>
    <t>3. Kendaraan Roda 3 Merk Viar/V15 RL, P9970 XT Warna Hijau</t>
  </si>
  <si>
    <t>4. Sepeda Motor roda dua Merk honda Vario, Rangka MH1JFX110GK216006, Mesin JFX1G-121 1013,DK-5728-VI Warna Hitam</t>
  </si>
  <si>
    <t>1. Bangunan Gedung Kantor Desa Bubunan</t>
  </si>
  <si>
    <t>31-12-1925</t>
  </si>
  <si>
    <t>2. Tugu pahlawan Priggadani Desa Bubunan</t>
  </si>
  <si>
    <t>3. Bangunan Gedung Serba Guna beserta Pasar Desa yang Berlokasi di Banjar Dinas Kelodan Desa Bubunan</t>
  </si>
  <si>
    <t>31-12-1952</t>
  </si>
  <si>
    <t>4. Bangunan Gedung Padepokan Sitembak</t>
  </si>
  <si>
    <t>5. Bangunan Tempat pembuangan sampah</t>
  </si>
  <si>
    <t>6. Rehab Gedong Simpen Pura Desa yang Berlokasi Di Banjar Dinas Kajanan</t>
  </si>
  <si>
    <t>7. Bangunan Paduraksa Di Pura Subak yang Berlokasi di Banjar Dinas Tegal wangi</t>
  </si>
  <si>
    <t>8. Rehab Balai Kelompok Bulakan Desa Bubunan yang Berlokasi di Banjar Dinas Tunjung Mekar</t>
  </si>
  <si>
    <t>24-11-2016</t>
  </si>
  <si>
    <t>9. Rehab Balai Kelompok Tegal II Desa Bubunan yang berlokasi di Banjar Dinas Tegal Wangi</t>
  </si>
  <si>
    <t>10. Pembangunan Gedung Kesenian/serbaguna Desa Bubunan yang berlokasi di banjar dinas kelodan Exs SD 5 Bubunan</t>
  </si>
  <si>
    <t>11. pembangunan pemasangan Paving stone di Muka Pura Desa yang Berlokasi di Banjar dinas Kajanan</t>
  </si>
  <si>
    <t>12. Pembangunan Paduraksa Pura subak yang Berlokasi di Banjar Dinas Tegal Wangi</t>
  </si>
  <si>
    <t>03-12-2016</t>
  </si>
  <si>
    <t>13. Pembangunan dan Pemeliharaan Gedung TK Bayu Kumdhala yang Berlokasi Di Banjar Dinas Kajanan</t>
  </si>
  <si>
    <t>14. Rehab Atap pasar Desa yang berlokasi di Banjar Dinas Kelodan</t>
  </si>
  <si>
    <t>15. Perbaikan Pura Subak yang Berlokasi di Banjar Dinas Tegal Wangi</t>
  </si>
  <si>
    <t xml:space="preserve">16. Pengadaan Terob Pura Desa yang Berlokasi di Banjar Dinas Kajanan Panjang, 7m, lebar 5m, Tinggi 3,5m </t>
  </si>
  <si>
    <t>30,000,000</t>
  </si>
  <si>
    <t>17. Pembangunan Tempat Nyekah Yang Berlokasi di Setra Banjar Dinas Kelodan Panjang 12m, Lebar 6m</t>
  </si>
  <si>
    <t>59,000,000</t>
  </si>
  <si>
    <t>18. Pembuatan lapngan Volly yang berlokasi di Banjar Dinas Kelodan Panjang 26m, Lebar 17m</t>
  </si>
  <si>
    <t>35,000,000</t>
  </si>
  <si>
    <t>19. Rehab Permandian Umum Desa yang Berlokasi di Bnajar Dinas Kajanan Desa Bubunan</t>
  </si>
  <si>
    <t>51,960,000</t>
  </si>
  <si>
    <t>20. Bangunan WC Umum yang berlokasi di Setra Desa Bubunan yang berlokasi di banjar Kelodan ukuran panjang 12m, lebar 2,5m</t>
  </si>
  <si>
    <t>125,000,000</t>
  </si>
  <si>
    <t>1. Rabat Beton Dan Senderan  di Banjar Dinas Tegal Wangi</t>
  </si>
  <si>
    <t>2. Rabat Beton di Banjar Dinas Kelodan</t>
  </si>
  <si>
    <t>3. Pembangunan Rabat Betonisasi Di Banjar Dinas Kelodan, Panjang 320m, Lebar 3m, Tinggi 0,08m</t>
  </si>
  <si>
    <t>31-08-2016</t>
  </si>
  <si>
    <t>4. Pembangunan Rabat Betonisasi di Banjar Dinas Tunjung Mekar</t>
  </si>
  <si>
    <t>03-10-2016</t>
  </si>
  <si>
    <t>5. Rabat Beton dan Senderan gang Taman yang Berlokasi di Banjar Dinas Kajanan Volume 32 m3</t>
  </si>
  <si>
    <t>18-08-2017</t>
  </si>
  <si>
    <t>6. Rabat Beton gang Kadek Onde yang berlokasi di Banjar Dinas Kajanan Volume 10,86 m3</t>
  </si>
  <si>
    <t>02-08-2017</t>
  </si>
  <si>
    <t>7. Rabat Beton gang dewa ayu yang Berlokasi di Banjar Dinas Kajanan Volume9,8m3</t>
  </si>
  <si>
    <t>16-08-2017</t>
  </si>
  <si>
    <t>8. Rabat Beton Gang Agus Harmaya yang Berlokasi di Banjar Dinas Kajanan Volume10,86 m3</t>
  </si>
  <si>
    <t>24-07-2017</t>
  </si>
  <si>
    <t>9. Rabat Beton Gang Koli yang berlokasi di Banjar dinas Tegal wangi Volume 17,52 m3</t>
  </si>
  <si>
    <t>23-04-2017</t>
  </si>
  <si>
    <t>10. Rabat Beton dan Senderan Gang Bobi yang Berlokasi di Banjar dinas Tegal Sari Volume Senderan 42m, Rabat Beton 37,2m</t>
  </si>
  <si>
    <t>11. Rabat Beton Gang Jro Mangku Suta yang Berlokasi di Bnajar Dinas Tegal Sari Volume 5,76m3</t>
  </si>
  <si>
    <t>28-04-2017</t>
  </si>
  <si>
    <t>12. rabat Beton Gang Dongkol yang Berlokasi Banjar Dinas Tegal Sari Volume 18,9 m3</t>
  </si>
  <si>
    <t>26-05-2017</t>
  </si>
  <si>
    <t>13. Perbaikan Gorong-gorong Kembang sari yang berlokasi di Banjar Dinas Tegal Sari Panjang 9m</t>
  </si>
  <si>
    <t>31-04-2017</t>
  </si>
  <si>
    <t>14. Rabat Beton Gang Kawi 2 yang berlokasi di banjar dinas Tegal Sari Volume 32,08 m3 dan 16,94 m3</t>
  </si>
  <si>
    <t>17-06-2017</t>
  </si>
  <si>
    <t>15. Rabat Beton Gang Blaing yang Berlokasi di banjar Dinas Tunjung Mekar Volume 3,2m3</t>
  </si>
  <si>
    <t>14-07-2017</t>
  </si>
  <si>
    <t>16. Rabat Beton Dan Got Gang Gede Katon yang Berlokasi di Banjar Dinas Tunjung Mekar Volume Got 23,52m3, Volume Jalan 55 m3</t>
  </si>
  <si>
    <t>13-06-2017</t>
  </si>
  <si>
    <t>16. Pembuatan Gorong-gorong yang berlokasi di banjar Binas Tegal Wangi kelompok tegal 3 Panjang 9m</t>
  </si>
  <si>
    <t>7,050,000</t>
  </si>
  <si>
    <t>17. Rabat Beton Gang Ketut Ardika yang berlokasi di Banjar Dinas Kelodan Volume 5,16 m3</t>
  </si>
  <si>
    <t>6,362,000</t>
  </si>
  <si>
    <t>18. Rabat Beton Gang Soni yang berlokasi di Banjar Dinas Kelodan Volume11,4 m3</t>
  </si>
  <si>
    <t>15,019,000</t>
  </si>
  <si>
    <t>19Rabat Beton Gang Kacung yang berlokasi di banjar Dinas Tegal Sari Volume 44,3 m3</t>
  </si>
  <si>
    <t>57,600,000</t>
  </si>
  <si>
    <t>20. Gorong-gorong Jalan Kandung yang berlokasi di Banjar Dinas  Kajanan Volume Beton 2,5m3, panjang 6,8 m, Lebar 1,8m tebal 0,09m</t>
  </si>
  <si>
    <t>20,285,000</t>
  </si>
  <si>
    <t>21. Rabat Beton gang Manong yang Berlokasi di Banjar Dinas Tegal Sari Volume 38 m3, panjang 237,5 m, lebar 2m Tebal 0.08m</t>
  </si>
  <si>
    <t>62,730,000</t>
  </si>
  <si>
    <t>22. Rabat Beton Jalan TK Bayu Kumdhala yang berlokasi Di banjar Dinas Kajanan Volume25,65 m, Lebar 3 m, tebal 0,09m</t>
  </si>
  <si>
    <t>39,505,000</t>
  </si>
  <si>
    <t>23. Rabat Beton gang Cepot yang Berlokasi di Banjar Dinas kajanan Volume,96,6 m3, panjang 358 m3, Lebar 3m, tebal 0,09m</t>
  </si>
  <si>
    <t>147,535,000</t>
  </si>
  <si>
    <t>24. Rabat Beton Gang Gede Siasa yang Berlokasi di Banjar Dinas Tunjung Mekar Volume 119,88m3, Panjang 444m, Lebar 3m, Tebal 0,09m</t>
  </si>
  <si>
    <t>203,215,000</t>
  </si>
  <si>
    <t>25. Rabat Beton Usaha Tani Bedugul Panjang 70 m, Lebar 3m, Tinggi 0,08 m dan Panjang 150 m, Lebar 1,5m, Tinggi 0,08m yang Berlokasi di Banjar Dinas Tegal Wangi Desa Bubunan</t>
  </si>
  <si>
    <t>55,070,000</t>
  </si>
  <si>
    <t>26. Rabat Beton Usaha Tani Tempekan II Panjang 212 m, Lebar 1m, Tinggi 0,10 m yang berlokasi di banjar Dinas Tegal Wangi Desa Bubunan</t>
  </si>
  <si>
    <t>28,430,000</t>
  </si>
  <si>
    <t>27.  Rabat Beton Gang Tegal Sari II Panjang 175m, Lebar 3m, Tinggi 0,10 m, yang berlokasi di Banjar Dinas Tegal Sari Desa Bubunan</t>
  </si>
  <si>
    <t>71,135,000</t>
  </si>
  <si>
    <t>28. Rabat Beton Gang Mangga Panjang 170, Lebar 3,4 m, Tinggi 0,10 m, yang berlokasi di Banjar Dinas Kajanan Desa Bubunan</t>
  </si>
  <si>
    <t>85,445,000</t>
  </si>
  <si>
    <t>29. Rabat Beton Gang Suri Panjang 24 m, Lebar 1,5 m, Tinggi 0,08 m, yang berlokasi di Banjar Dinas Kajanan Desa Bubunan</t>
  </si>
  <si>
    <t>11,765,000</t>
  </si>
  <si>
    <t>30. Pembuatan Selokan Gang Topo yang berlokasi di Banjar Dinas Kelodan Ukuran panjang 12 m Lebar 2,5m</t>
  </si>
  <si>
    <t>22,524,000</t>
  </si>
  <si>
    <t>31. Pembangunan Rabat Beton Gang Mang Edik Ukuran Panjang 94 m Lebar 3m Tinggi 0,06 m Plesteran Tembok Panjang 50m Lebar 3m Tinggi 0,05m yang berlokasi di banjar Dinas Kelodan Desa Bubunan</t>
  </si>
  <si>
    <t>23,670,000</t>
  </si>
  <si>
    <t>32. Pembangunan Rabat Beton Gang Holden Panjang 164 m, Tinggi 0,06, yang berlokasi di Banjar Dinas Kajanan Desa Bubunan</t>
  </si>
  <si>
    <t>49,145,000</t>
  </si>
  <si>
    <t>25-05-1019</t>
  </si>
  <si>
    <t>33. Rabat Beton Tegal Sari 1 Gang Konten</t>
  </si>
  <si>
    <t>39,995,000</t>
  </si>
  <si>
    <t>1. Pembangunan pengangkatan Jembatan Jalan Pura Taman  yang Berlokasi di banjar dinas Kajanan</t>
  </si>
  <si>
    <t>28-04-2016</t>
  </si>
  <si>
    <t>1. Pembuatan drainase Di Banjar Dinas Tegal wangi</t>
  </si>
  <si>
    <t>28-12-2015</t>
  </si>
  <si>
    <t>2. Perbaikan saluran Irigasi Subak Tegal Tua Yang Berlokasi di Banjar Dinas Tegal Wangi</t>
  </si>
  <si>
    <t>3. Perbaikan Saluran Irigasi Subak Tegal Anyar yang Berlokasi di Banjar Dinas Tegal Wangi</t>
  </si>
  <si>
    <t>-</t>
  </si>
  <si>
    <t>3,657,591,993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</si>
</sst>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_-;\-* #,##0_-;_-* &quot;-&quot;_-;_-@_-"/>
    <numFmt numFmtId="165" formatCode="_([$Rp-421]* #,##0.00_);_([$Rp-421]* \(#,##0.00\);_([$Rp-421]* &quot;-&quot;??_);_(@_)"/>
  </numFmts>
  <fonts count="19">
    <font>
      <sz val="20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Times New Roman"/>
      <family val="1"/>
    </font>
    <font>
      <sz val="12"/>
      <color theme="1"/>
      <name val="Bookman Old Style"/>
      <family val="1"/>
    </font>
    <font>
      <b/>
      <sz val="26"/>
      <color theme="1"/>
      <name val="Times New Roman"/>
      <family val="1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mbria"/>
      <charset val="134"/>
      <scheme val="major"/>
    </font>
    <font>
      <b/>
      <sz val="12"/>
      <color theme="1"/>
      <name val="Cambria"/>
      <charset val="134"/>
      <scheme val="maj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10" fillId="0" borderId="0"/>
  </cellStyleXfs>
  <cellXfs count="145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/>
    <xf numFmtId="0" fontId="1" fillId="0" borderId="15" xfId="0" applyFont="1" applyBorder="1"/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0" borderId="0" xfId="0" applyFont="1"/>
    <xf numFmtId="0" fontId="7" fillId="0" borderId="15" xfId="0" applyFont="1" applyBorder="1"/>
    <xf numFmtId="0" fontId="0" fillId="0" borderId="15" xfId="0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quotePrefix="1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165" fontId="4" fillId="0" borderId="15" xfId="2" applyNumberFormat="1" applyFont="1" applyBorder="1" applyAlignment="1">
      <alignment vertical="top"/>
    </xf>
    <xf numFmtId="0" fontId="4" fillId="0" borderId="15" xfId="0" quotePrefix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65" fontId="4" fillId="0" borderId="15" xfId="1" applyNumberFormat="1" applyFont="1" applyBorder="1" applyAlignment="1">
      <alignment vertical="center"/>
    </xf>
    <xf numFmtId="0" fontId="4" fillId="0" borderId="15" xfId="0" quotePrefix="1" applyFont="1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/>
    </xf>
    <xf numFmtId="0" fontId="2" fillId="0" borderId="15" xfId="0" applyFont="1" applyBorder="1"/>
    <xf numFmtId="0" fontId="8" fillId="0" borderId="15" xfId="0" applyFont="1" applyBorder="1"/>
    <xf numFmtId="0" fontId="8" fillId="0" borderId="0" xfId="0" applyFont="1"/>
    <xf numFmtId="0" fontId="7" fillId="0" borderId="15" xfId="0" applyFont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2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vertical="top"/>
    </xf>
    <xf numFmtId="43" fontId="2" fillId="0" borderId="15" xfId="0" applyNumberFormat="1" applyFont="1" applyBorder="1"/>
    <xf numFmtId="43" fontId="1" fillId="0" borderId="15" xfId="0" applyNumberFormat="1" applyFont="1" applyBorder="1"/>
    <xf numFmtId="43" fontId="7" fillId="0" borderId="15" xfId="0" applyNumberFormat="1" applyFont="1" applyBorder="1"/>
    <xf numFmtId="0" fontId="8" fillId="0" borderId="15" xfId="0" applyFont="1" applyBorder="1" applyAlignment="1">
      <alignment horizontal="center" vertical="center"/>
    </xf>
    <xf numFmtId="43" fontId="7" fillId="0" borderId="15" xfId="2" applyFont="1" applyBorder="1"/>
    <xf numFmtId="43" fontId="8" fillId="0" borderId="15" xfId="0" applyNumberFormat="1" applyFont="1" applyBorder="1"/>
    <xf numFmtId="43" fontId="1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3" fillId="0" borderId="0" xfId="0" applyNumberFormat="1" applyFont="1"/>
    <xf numFmtId="0" fontId="13" fillId="0" borderId="0" xfId="0" applyFont="1"/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43" fontId="3" fillId="0" borderId="0" xfId="2" applyFont="1" applyAlignment="1">
      <alignment horizontal="left" vertical="center"/>
    </xf>
    <xf numFmtId="43" fontId="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1" fillId="0" borderId="0" xfId="0" applyFont="1"/>
    <xf numFmtId="165" fontId="11" fillId="0" borderId="0" xfId="0" applyNumberFormat="1" applyFont="1" applyAlignment="1">
      <alignment vertical="center"/>
    </xf>
    <xf numFmtId="0" fontId="15" fillId="0" borderId="0" xfId="0" applyFont="1"/>
    <xf numFmtId="0" fontId="12" fillId="0" borderId="0" xfId="0" applyFont="1"/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165" fontId="11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7" fillId="0" borderId="0" xfId="0" applyFont="1"/>
    <xf numFmtId="0" fontId="17" fillId="0" borderId="15" xfId="0" applyFont="1" applyBorder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/>
    <xf numFmtId="0" fontId="17" fillId="0" borderId="15" xfId="0" applyFont="1" applyBorder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right"/>
    </xf>
    <xf numFmtId="3" fontId="17" fillId="0" borderId="15" xfId="0" applyNumberFormat="1" applyFont="1" applyBorder="1" applyAlignment="1">
      <alignment horizontal="right"/>
    </xf>
    <xf numFmtId="0" fontId="17" fillId="0" borderId="15" xfId="0" quotePrefix="1" applyFont="1" applyBorder="1" applyAlignment="1">
      <alignment horizontal="center"/>
    </xf>
    <xf numFmtId="14" fontId="17" fillId="0" borderId="15" xfId="0" applyNumberFormat="1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43" fontId="17" fillId="0" borderId="15" xfId="2" applyFont="1" applyBorder="1"/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0" xfId="0" applyFont="1"/>
  </cellXfs>
  <cellStyles count="5">
    <cellStyle name="Comma" xfId="2" builtinId="3"/>
    <cellStyle name="Comma [0]" xfId="1" builtinId="6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30726</xdr:colOff>
      <xdr:row>3</xdr:row>
      <xdr:rowOff>0</xdr:rowOff>
    </xdr:from>
    <xdr:to>
      <xdr:col>5</xdr:col>
      <xdr:colOff>30725</xdr:colOff>
      <xdr:row>4</xdr:row>
      <xdr:rowOff>2458</xdr:rowOff>
    </xdr:to>
    <xdr:cxnSp macro="">
      <xdr:nvCxnSpPr>
        <xdr:cNvPr id="3" name="Straight Connector 2"/>
        <xdr:cNvCxnSpPr/>
      </xdr:nvCxnSpPr>
      <xdr:spPr>
        <a:xfrm flipV="1">
          <a:off x="30726" y="1013952"/>
          <a:ext cx="13227459" cy="17821"/>
        </a:xfrm>
        <a:prstGeom prst="line">
          <a:avLst/>
        </a:prstGeom>
        <a:ln w="381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topLeftCell="A4" zoomScale="60" zoomScaleNormal="62" workbookViewId="0">
      <selection activeCell="A30" sqref="A30"/>
    </sheetView>
  </sheetViews>
  <sheetFormatPr defaultRowHeight="26.25"/>
  <cols>
    <col min="1" max="1" width="59.640625" style="50" customWidth="1"/>
    <col min="2" max="2" width="14.35546875" style="50" customWidth="1"/>
    <col min="3" max="3" width="14.28515625" style="50" customWidth="1"/>
    <col min="4" max="4" width="13.0703125" style="50" customWidth="1"/>
    <col min="5" max="6" width="9.140625" style="50"/>
    <col min="7" max="9" width="15.640625" style="50" bestFit="1" customWidth="1"/>
    <col min="10" max="16384" width="9.140625" style="50"/>
  </cols>
  <sheetData>
    <row r="1" spans="1:11" s="3" customFormat="1" ht="26.25" customHeight="1">
      <c r="A1" s="81" t="s">
        <v>42</v>
      </c>
      <c r="B1" s="81"/>
      <c r="C1" s="81"/>
      <c r="D1" s="81"/>
      <c r="E1" s="81"/>
    </row>
    <row r="2" spans="1:11" s="3" customFormat="1" ht="26.25" customHeight="1">
      <c r="A2" s="81" t="s">
        <v>289</v>
      </c>
      <c r="B2" s="81"/>
      <c r="C2" s="81"/>
      <c r="D2" s="81"/>
      <c r="E2" s="81"/>
    </row>
    <row r="3" spans="1:11" s="3" customFormat="1" ht="26.25" customHeight="1">
      <c r="A3" s="81" t="s">
        <v>79</v>
      </c>
      <c r="B3" s="81"/>
      <c r="C3" s="81"/>
      <c r="D3" s="81"/>
      <c r="E3" s="81"/>
    </row>
    <row r="4" spans="1:11" s="2" customFormat="1" ht="1.5" customHeight="1"/>
    <row r="5" spans="1:11" s="42" customFormat="1" ht="29.25" customHeight="1">
      <c r="A5" s="41" t="s">
        <v>43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s="43" customFormat="1" ht="30.75" customHeight="1">
      <c r="A6" s="82" t="s">
        <v>290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43" customFormat="1" ht="30.75" customHeight="1">
      <c r="A7" s="44" t="s">
        <v>296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43" customFormat="1" ht="30.75" customHeight="1">
      <c r="A8" s="44" t="s">
        <v>438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s="43" customFormat="1" ht="30.75" customHeight="1">
      <c r="A9" s="44" t="s">
        <v>291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46" customFormat="1" ht="30.75" customHeight="1">
      <c r="A10" s="45" t="s">
        <v>297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46" customFormat="1" ht="30.75" customHeight="1">
      <c r="A11" s="45" t="s">
        <v>292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s="46" customFormat="1" ht="30.75" customHeight="1">
      <c r="A12" s="45" t="s">
        <v>293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s="43" customFormat="1" ht="0.7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s="42" customFormat="1" ht="30.75" customHeight="1">
      <c r="A14" s="41" t="s">
        <v>44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s="43" customFormat="1" ht="30.75" customHeight="1">
      <c r="A15" s="44" t="s">
        <v>55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s="43" customFormat="1" ht="30.75" customHeight="1">
      <c r="A16" s="44" t="s">
        <v>54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s="43" customFormat="1" ht="1.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s="43" customFormat="1" ht="26.2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s="42" customFormat="1" ht="30.75" customHeight="1">
      <c r="A19" s="41" t="s">
        <v>45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s="43" customFormat="1" ht="30.75" customHeight="1">
      <c r="A20" s="44" t="s">
        <v>46</v>
      </c>
      <c r="B20" s="44"/>
      <c r="C20" s="44"/>
      <c r="D20" s="47"/>
      <c r="E20" s="44"/>
      <c r="F20" s="44"/>
      <c r="G20" s="44"/>
      <c r="H20" s="44"/>
      <c r="I20" s="44"/>
      <c r="J20" s="44"/>
      <c r="K20" s="44"/>
    </row>
    <row r="21" spans="1:11" s="43" customFormat="1" ht="30.75" customHeight="1">
      <c r="A21" s="44" t="s">
        <v>47</v>
      </c>
      <c r="B21" s="48"/>
      <c r="C21" s="48"/>
      <c r="D21" s="48">
        <v>24909899.609999999</v>
      </c>
      <c r="E21" s="44"/>
      <c r="F21" s="44"/>
      <c r="G21" s="44"/>
      <c r="H21" s="44"/>
      <c r="I21" s="44"/>
      <c r="J21" s="44"/>
      <c r="K21" s="44"/>
    </row>
    <row r="22" spans="1:11" s="43" customFormat="1" ht="30.75" customHeight="1">
      <c r="A22" s="44" t="s">
        <v>48</v>
      </c>
      <c r="B22" s="48"/>
      <c r="C22" s="48"/>
      <c r="D22" s="48"/>
      <c r="E22" s="44"/>
      <c r="F22" s="44"/>
      <c r="G22" s="44"/>
      <c r="H22" s="44"/>
      <c r="I22" s="44"/>
      <c r="J22" s="44"/>
      <c r="K22" s="44"/>
    </row>
    <row r="23" spans="1:11" s="43" customFormat="1" ht="30.75" customHeight="1">
      <c r="A23" s="44" t="s">
        <v>49</v>
      </c>
      <c r="B23" s="48"/>
      <c r="C23" s="48"/>
      <c r="D23" s="48"/>
      <c r="E23" s="44"/>
      <c r="F23" s="44"/>
      <c r="G23" s="44"/>
      <c r="H23" s="44"/>
      <c r="I23" s="44"/>
      <c r="J23" s="44"/>
      <c r="K23" s="44"/>
    </row>
    <row r="24" spans="1:11" s="43" customFormat="1" ht="30.75" customHeight="1">
      <c r="A24" s="44" t="s">
        <v>50</v>
      </c>
      <c r="B24" s="48">
        <v>78760488</v>
      </c>
      <c r="C24" s="48"/>
      <c r="D24" s="48"/>
      <c r="E24" s="44"/>
      <c r="F24" s="44"/>
      <c r="G24" s="44"/>
      <c r="H24" s="44"/>
      <c r="I24" s="44"/>
      <c r="J24" s="44"/>
      <c r="K24" s="44"/>
    </row>
    <row r="25" spans="1:11" s="43" customFormat="1" ht="30.75" customHeight="1">
      <c r="A25" s="44" t="s">
        <v>51</v>
      </c>
      <c r="B25" s="48">
        <v>78760488</v>
      </c>
      <c r="C25" s="48"/>
      <c r="D25" s="48"/>
      <c r="E25" s="44"/>
      <c r="F25" s="44"/>
      <c r="G25" s="44"/>
      <c r="H25" s="44"/>
      <c r="I25" s="44"/>
      <c r="J25" s="44"/>
      <c r="K25" s="44"/>
    </row>
    <row r="26" spans="1:11" s="43" customFormat="1" ht="30.75" customHeight="1">
      <c r="A26" s="44" t="s">
        <v>52</v>
      </c>
      <c r="B26" s="48"/>
      <c r="C26" s="48"/>
      <c r="D26" s="48">
        <f>B24-B25</f>
        <v>0</v>
      </c>
      <c r="E26" s="44"/>
      <c r="F26" s="44"/>
      <c r="G26" s="44"/>
      <c r="H26" s="44"/>
      <c r="I26" s="44"/>
      <c r="J26" s="44"/>
      <c r="K26" s="44"/>
    </row>
    <row r="27" spans="1:11" ht="30.75" customHeight="1">
      <c r="A27" s="2" t="s">
        <v>53</v>
      </c>
      <c r="B27" s="49"/>
      <c r="C27" s="49"/>
      <c r="D27" s="49">
        <f>SUM(D21:D26)</f>
        <v>24909899.609999999</v>
      </c>
      <c r="E27" s="2"/>
      <c r="F27" s="2"/>
      <c r="G27" s="2"/>
      <c r="H27" s="2"/>
      <c r="I27" s="2"/>
      <c r="J27" s="2"/>
      <c r="K27" s="2"/>
    </row>
    <row r="28" spans="1:11" ht="30.75" customHeight="1">
      <c r="A28" s="2"/>
      <c r="B28" s="49"/>
      <c r="C28" s="49"/>
      <c r="D28" s="49"/>
      <c r="E28" s="2"/>
      <c r="F28" s="2"/>
      <c r="G28" s="2"/>
      <c r="H28" s="2"/>
      <c r="I28" s="2"/>
      <c r="J28" s="2"/>
      <c r="K28" s="2"/>
    </row>
    <row r="29" spans="1:11" s="43" customFormat="1" ht="30.75" customHeight="1">
      <c r="A29" s="44" t="s">
        <v>56</v>
      </c>
      <c r="B29" s="48">
        <f>SUM(B34:B36)</f>
        <v>68400000</v>
      </c>
      <c r="C29" s="48">
        <f t="shared" ref="C29:D29" si="0">SUM(C34:C36)</f>
        <v>68400000</v>
      </c>
      <c r="D29" s="48">
        <f t="shared" si="0"/>
        <v>0</v>
      </c>
      <c r="E29" s="44"/>
      <c r="F29" s="44"/>
      <c r="G29" s="44"/>
      <c r="H29" s="44"/>
      <c r="I29" s="44"/>
      <c r="J29" s="44"/>
      <c r="K29" s="44"/>
    </row>
    <row r="30" spans="1:11" s="43" customFormat="1" ht="30.75" customHeight="1">
      <c r="A30" s="44" t="s">
        <v>58</v>
      </c>
      <c r="B30" s="48"/>
      <c r="C30" s="48"/>
      <c r="D30" s="48"/>
      <c r="E30" s="44"/>
      <c r="F30" s="44"/>
      <c r="G30" s="44"/>
      <c r="H30" s="44"/>
      <c r="I30" s="44"/>
      <c r="J30" s="44"/>
      <c r="K30" s="44"/>
    </row>
    <row r="31" spans="1:11" s="52" customFormat="1" ht="30.75" customHeight="1">
      <c r="A31" s="51"/>
      <c r="B31" s="51" t="s">
        <v>4</v>
      </c>
      <c r="C31" s="51" t="s">
        <v>5</v>
      </c>
      <c r="D31" s="51" t="s">
        <v>6</v>
      </c>
      <c r="E31" s="51"/>
      <c r="F31" s="51"/>
      <c r="G31" s="51"/>
      <c r="H31" s="51"/>
      <c r="I31" s="51"/>
      <c r="J31" s="51"/>
      <c r="K31" s="51"/>
    </row>
    <row r="32" spans="1:11" s="43" customFormat="1" ht="30.75" customHeight="1">
      <c r="A32" s="44" t="s">
        <v>58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43" customFormat="1" ht="30.75" customHeight="1">
      <c r="A33" s="44" t="s">
        <v>59</v>
      </c>
      <c r="B33" s="48"/>
      <c r="C33" s="48"/>
      <c r="D33" s="48"/>
      <c r="E33" s="44"/>
      <c r="F33" s="44"/>
      <c r="G33" s="44"/>
      <c r="H33" s="44"/>
      <c r="I33" s="44"/>
      <c r="J33" s="44"/>
      <c r="K33" s="44"/>
    </row>
    <row r="34" spans="1:11" s="43" customFormat="1" ht="30.75" customHeight="1">
      <c r="A34" s="44" t="s">
        <v>60</v>
      </c>
      <c r="B34" s="48">
        <v>8400000</v>
      </c>
      <c r="C34" s="48">
        <v>8400000</v>
      </c>
      <c r="D34" s="48">
        <f>B34-C34</f>
        <v>0</v>
      </c>
      <c r="E34" s="44"/>
      <c r="F34" s="44"/>
      <c r="G34" s="44"/>
      <c r="H34" s="44"/>
      <c r="I34" s="44"/>
      <c r="J34" s="44"/>
      <c r="K34" s="44"/>
    </row>
    <row r="35" spans="1:11" s="43" customFormat="1" ht="30.75" customHeight="1">
      <c r="A35" s="44" t="s">
        <v>61</v>
      </c>
      <c r="B35" s="48">
        <v>60000000</v>
      </c>
      <c r="C35" s="48">
        <v>60000000</v>
      </c>
      <c r="D35" s="48">
        <f>B35-C35</f>
        <v>0</v>
      </c>
      <c r="E35" s="44"/>
      <c r="F35" s="44"/>
      <c r="G35" s="44"/>
      <c r="H35" s="44"/>
      <c r="I35" s="44"/>
      <c r="J35" s="44"/>
      <c r="K35" s="44"/>
    </row>
    <row r="36" spans="1:11" s="43" customFormat="1" ht="30.75" customHeight="1">
      <c r="A36" s="44" t="s">
        <v>62</v>
      </c>
      <c r="B36" s="48">
        <v>0</v>
      </c>
      <c r="C36" s="48">
        <v>0</v>
      </c>
      <c r="D36" s="48">
        <f>B36-C36</f>
        <v>0</v>
      </c>
      <c r="E36" s="44"/>
      <c r="F36" s="44"/>
      <c r="G36" s="44"/>
      <c r="H36" s="44"/>
      <c r="I36" s="44"/>
      <c r="J36" s="44"/>
      <c r="K36" s="44"/>
    </row>
    <row r="37" spans="1:11" s="43" customFormat="1" ht="30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s="43" customFormat="1" ht="30.75" customHeight="1">
      <c r="A38" s="44" t="s">
        <v>57</v>
      </c>
      <c r="B38" s="48">
        <f>SUM(B42:B44)</f>
        <v>834826000</v>
      </c>
      <c r="C38" s="48">
        <f t="shared" ref="C38:D38" si="1">SUM(C42:C44)</f>
        <v>834826000</v>
      </c>
      <c r="D38" s="48">
        <f t="shared" si="1"/>
        <v>0</v>
      </c>
      <c r="E38" s="44"/>
      <c r="F38" s="44"/>
      <c r="G38" s="44"/>
      <c r="H38" s="44"/>
      <c r="I38" s="44"/>
      <c r="J38" s="44"/>
      <c r="K38" s="44"/>
    </row>
    <row r="39" spans="1:11" s="43" customFormat="1" ht="27" customHeight="1">
      <c r="A39" s="44" t="s">
        <v>63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1" s="43" customFormat="1" ht="27" customHeight="1">
      <c r="A40" s="44" t="s">
        <v>70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s="52" customFormat="1" ht="27" customHeight="1">
      <c r="A41" s="51"/>
      <c r="B41" s="51" t="s">
        <v>4</v>
      </c>
      <c r="C41" s="51" t="s">
        <v>5</v>
      </c>
      <c r="D41" s="51" t="s">
        <v>6</v>
      </c>
      <c r="E41" s="51"/>
      <c r="F41" s="51"/>
      <c r="G41" s="51"/>
      <c r="H41" s="51"/>
      <c r="I41" s="51"/>
      <c r="J41" s="51"/>
      <c r="K41" s="51"/>
    </row>
    <row r="42" spans="1:11" s="43" customFormat="1" ht="27" customHeight="1">
      <c r="A42" s="44" t="s">
        <v>66</v>
      </c>
      <c r="B42" s="48">
        <v>166965200</v>
      </c>
      <c r="C42" s="48">
        <v>166965200</v>
      </c>
      <c r="D42" s="48">
        <f>B42-C42</f>
        <v>0</v>
      </c>
      <c r="E42" s="44"/>
      <c r="F42" s="44"/>
      <c r="G42" s="44"/>
      <c r="H42" s="44"/>
      <c r="I42" s="44"/>
      <c r="J42" s="44"/>
      <c r="K42" s="44"/>
    </row>
    <row r="43" spans="1:11" s="43" customFormat="1" ht="27" customHeight="1">
      <c r="A43" s="44" t="s">
        <v>64</v>
      </c>
      <c r="B43" s="48">
        <v>333930400</v>
      </c>
      <c r="C43" s="48">
        <v>333930400</v>
      </c>
      <c r="D43" s="48">
        <f t="shared" ref="D43:D44" si="2">B43-C43</f>
        <v>0</v>
      </c>
      <c r="E43" s="44"/>
      <c r="F43" s="44"/>
      <c r="G43" s="44"/>
      <c r="H43" s="44"/>
      <c r="I43" s="44"/>
      <c r="J43" s="44"/>
      <c r="K43" s="44"/>
    </row>
    <row r="44" spans="1:11" s="43" customFormat="1" ht="27" customHeight="1">
      <c r="A44" s="44" t="s">
        <v>271</v>
      </c>
      <c r="B44" s="48">
        <v>333930400</v>
      </c>
      <c r="C44" s="48">
        <v>333930400</v>
      </c>
      <c r="D44" s="48">
        <f t="shared" si="2"/>
        <v>0</v>
      </c>
      <c r="E44" s="44"/>
      <c r="F44" s="44"/>
      <c r="G44" s="44"/>
      <c r="H44" s="44"/>
      <c r="I44" s="44"/>
      <c r="J44" s="44"/>
      <c r="K44" s="44"/>
    </row>
    <row r="45" spans="1:11" s="43" customFormat="1" ht="27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s="43" customFormat="1" ht="27" customHeight="1">
      <c r="A46" s="44" t="s">
        <v>65</v>
      </c>
      <c r="B46" s="48">
        <f>SUM(B49:B52)</f>
        <v>131806000</v>
      </c>
      <c r="C46" s="48">
        <f t="shared" ref="C46:D46" si="3">SUM(C49:C52)</f>
        <v>98361000</v>
      </c>
      <c r="D46" s="48">
        <f t="shared" si="3"/>
        <v>33445000</v>
      </c>
      <c r="E46" s="44"/>
      <c r="F46" s="44"/>
      <c r="G46" s="44"/>
      <c r="H46" s="44"/>
      <c r="I46" s="44"/>
      <c r="J46" s="44"/>
      <c r="K46" s="44"/>
    </row>
    <row r="47" spans="1:11" s="43" customFormat="1" ht="27" customHeight="1">
      <c r="A47" s="44" t="s">
        <v>71</v>
      </c>
      <c r="B47" s="44"/>
      <c r="C47" s="44"/>
      <c r="D47" s="44"/>
      <c r="E47" s="44"/>
      <c r="F47" s="44"/>
      <c r="G47" s="48"/>
      <c r="H47" s="44"/>
      <c r="I47" s="44"/>
      <c r="J47" s="44"/>
      <c r="K47" s="44"/>
    </row>
    <row r="48" spans="1:11" s="52" customFormat="1" ht="27" customHeight="1">
      <c r="A48" s="51"/>
      <c r="B48" s="51" t="s">
        <v>4</v>
      </c>
      <c r="C48" s="51" t="s">
        <v>5</v>
      </c>
      <c r="D48" s="51" t="s">
        <v>6</v>
      </c>
      <c r="E48" s="51"/>
      <c r="F48" s="51"/>
      <c r="G48" s="51"/>
      <c r="H48" s="51"/>
      <c r="I48" s="51"/>
      <c r="J48" s="51"/>
      <c r="K48" s="51"/>
    </row>
    <row r="49" spans="1:11" s="43" customFormat="1" ht="27" customHeight="1">
      <c r="A49" s="44" t="s">
        <v>272</v>
      </c>
      <c r="B49" s="48">
        <v>32787000</v>
      </c>
      <c r="C49" s="48">
        <v>32787000</v>
      </c>
      <c r="D49" s="48">
        <f>B49-C49</f>
        <v>0</v>
      </c>
      <c r="E49" s="44"/>
      <c r="F49" s="44"/>
      <c r="G49" s="44"/>
      <c r="H49" s="44"/>
      <c r="I49" s="44"/>
      <c r="J49" s="44"/>
      <c r="K49" s="44"/>
    </row>
    <row r="50" spans="1:11" s="43" customFormat="1" ht="27" customHeight="1">
      <c r="A50" s="44" t="s">
        <v>273</v>
      </c>
      <c r="B50" s="48">
        <v>32787000</v>
      </c>
      <c r="C50" s="48">
        <v>32787000</v>
      </c>
      <c r="D50" s="48">
        <f t="shared" ref="D50:D52" si="4">B50-C50</f>
        <v>0</v>
      </c>
      <c r="E50" s="44"/>
      <c r="F50" s="44"/>
      <c r="G50" s="44"/>
      <c r="H50" s="44"/>
      <c r="I50" s="44"/>
      <c r="J50" s="44"/>
      <c r="K50" s="44"/>
    </row>
    <row r="51" spans="1:11" s="43" customFormat="1" ht="27" customHeight="1">
      <c r="A51" s="44" t="s">
        <v>274</v>
      </c>
      <c r="B51" s="48">
        <v>32787000</v>
      </c>
      <c r="C51" s="48">
        <v>32787000</v>
      </c>
      <c r="D51" s="48">
        <f t="shared" si="4"/>
        <v>0</v>
      </c>
      <c r="E51" s="44"/>
      <c r="F51" s="44"/>
      <c r="G51" s="44"/>
      <c r="H51" s="44"/>
      <c r="I51" s="44"/>
      <c r="J51" s="44"/>
      <c r="K51" s="44"/>
    </row>
    <row r="52" spans="1:11" s="43" customFormat="1" ht="27" customHeight="1">
      <c r="A52" s="44" t="s">
        <v>275</v>
      </c>
      <c r="B52" s="48">
        <v>33445000</v>
      </c>
      <c r="C52" s="48">
        <v>0</v>
      </c>
      <c r="D52" s="48">
        <f t="shared" si="4"/>
        <v>33445000</v>
      </c>
      <c r="E52" s="44"/>
      <c r="F52" s="44"/>
      <c r="G52" s="44"/>
      <c r="H52" s="44"/>
      <c r="I52" s="44"/>
      <c r="J52" s="44"/>
      <c r="K52" s="44"/>
    </row>
    <row r="53" spans="1:11" s="43" customFormat="1" ht="27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s="46" customFormat="1" ht="29.25" customHeight="1">
      <c r="A55" s="45" t="s">
        <v>69</v>
      </c>
      <c r="B55" s="53">
        <f>SUM(B58:B69)</f>
        <v>629055000</v>
      </c>
      <c r="C55" s="53">
        <f t="shared" ref="C55:D55" si="5">SUM(C58:C69)</f>
        <v>629055000</v>
      </c>
      <c r="D55" s="53">
        <f t="shared" si="5"/>
        <v>0</v>
      </c>
      <c r="E55" s="45"/>
      <c r="F55" s="45"/>
      <c r="G55" s="45"/>
      <c r="H55" s="45"/>
      <c r="I55" s="45"/>
      <c r="J55" s="45"/>
      <c r="K55" s="45"/>
    </row>
    <row r="56" spans="1:11" s="46" customFormat="1" ht="29.25" customHeight="1">
      <c r="A56" s="45" t="s">
        <v>72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s="52" customFormat="1" ht="29.25" customHeight="1">
      <c r="A57" s="51"/>
      <c r="B57" s="51" t="s">
        <v>4</v>
      </c>
      <c r="C57" s="51" t="s">
        <v>5</v>
      </c>
      <c r="D57" s="51" t="s">
        <v>6</v>
      </c>
      <c r="E57" s="51"/>
      <c r="F57" s="51"/>
      <c r="G57" s="51"/>
      <c r="H57" s="51"/>
      <c r="I57" s="51"/>
      <c r="J57" s="51"/>
      <c r="K57" s="51"/>
    </row>
    <row r="58" spans="1:11" s="46" customFormat="1" ht="29.25" customHeight="1">
      <c r="A58" s="45" t="s">
        <v>276</v>
      </c>
      <c r="B58" s="48">
        <v>0</v>
      </c>
      <c r="C58" s="48">
        <v>0</v>
      </c>
      <c r="D58" s="48">
        <v>0</v>
      </c>
      <c r="E58" s="45"/>
      <c r="F58" s="45"/>
      <c r="G58" s="45"/>
      <c r="H58" s="45"/>
      <c r="I58" s="45"/>
      <c r="J58" s="45"/>
      <c r="K58" s="45"/>
    </row>
    <row r="59" spans="1:11" s="46" customFormat="1" ht="29.25" customHeight="1">
      <c r="A59" s="45" t="s">
        <v>277</v>
      </c>
      <c r="B59" s="48">
        <v>104842500</v>
      </c>
      <c r="C59" s="48">
        <v>104842500</v>
      </c>
      <c r="D59" s="48">
        <f>B59-C59</f>
        <v>0</v>
      </c>
      <c r="E59" s="45"/>
      <c r="F59" s="45"/>
      <c r="G59" s="45"/>
      <c r="H59" s="45"/>
      <c r="I59" s="45"/>
      <c r="J59" s="45"/>
      <c r="K59" s="45"/>
    </row>
    <row r="60" spans="1:11" s="46" customFormat="1" ht="29.25" customHeight="1">
      <c r="A60" s="45" t="s">
        <v>278</v>
      </c>
      <c r="B60" s="48">
        <v>52421250</v>
      </c>
      <c r="C60" s="48">
        <v>52421250</v>
      </c>
      <c r="D60" s="48">
        <f t="shared" ref="D60:D69" si="6">B60-C60</f>
        <v>0</v>
      </c>
      <c r="E60" s="45"/>
      <c r="F60" s="45"/>
      <c r="G60" s="45"/>
      <c r="H60" s="45"/>
      <c r="I60" s="45"/>
      <c r="J60" s="45"/>
      <c r="K60" s="45"/>
    </row>
    <row r="61" spans="1:11" s="46" customFormat="1" ht="29.25" customHeight="1">
      <c r="A61" s="45" t="s">
        <v>279</v>
      </c>
      <c r="B61" s="48">
        <v>52421250</v>
      </c>
      <c r="C61" s="48">
        <v>52421250</v>
      </c>
      <c r="D61" s="48">
        <f t="shared" si="6"/>
        <v>0</v>
      </c>
      <c r="E61" s="45"/>
      <c r="F61" s="45"/>
      <c r="G61" s="45"/>
      <c r="H61" s="45"/>
      <c r="I61" s="45"/>
      <c r="J61" s="45"/>
      <c r="K61" s="45"/>
    </row>
    <row r="62" spans="1:11" s="46" customFormat="1" ht="29.25" customHeight="1">
      <c r="A62" s="45" t="s">
        <v>280</v>
      </c>
      <c r="B62" s="48">
        <v>52421250</v>
      </c>
      <c r="C62" s="48">
        <v>52421250</v>
      </c>
      <c r="D62" s="48">
        <f t="shared" si="6"/>
        <v>0</v>
      </c>
      <c r="E62" s="45"/>
      <c r="F62" s="45"/>
      <c r="G62" s="45"/>
      <c r="H62" s="45"/>
      <c r="I62" s="45"/>
      <c r="J62" s="45"/>
      <c r="K62" s="45"/>
    </row>
    <row r="63" spans="1:11" s="46" customFormat="1" ht="29.25" customHeight="1">
      <c r="A63" s="45" t="s">
        <v>281</v>
      </c>
      <c r="B63" s="48">
        <v>52421250</v>
      </c>
      <c r="C63" s="48">
        <v>52421250</v>
      </c>
      <c r="D63" s="48">
        <f t="shared" si="6"/>
        <v>0</v>
      </c>
      <c r="E63" s="45"/>
      <c r="F63" s="45"/>
      <c r="G63" s="45"/>
      <c r="H63" s="45"/>
      <c r="I63" s="45"/>
      <c r="J63" s="45"/>
      <c r="K63" s="45"/>
    </row>
    <row r="64" spans="1:11" s="46" customFormat="1" ht="29.25" customHeight="1">
      <c r="A64" s="45" t="s">
        <v>282</v>
      </c>
      <c r="B64" s="48">
        <v>52421250</v>
      </c>
      <c r="C64" s="48">
        <v>52421250</v>
      </c>
      <c r="D64" s="48">
        <f t="shared" si="6"/>
        <v>0</v>
      </c>
      <c r="E64" s="45"/>
      <c r="F64" s="45"/>
      <c r="G64" s="45"/>
      <c r="H64" s="45"/>
      <c r="I64" s="45"/>
      <c r="J64" s="45"/>
      <c r="K64" s="45"/>
    </row>
    <row r="65" spans="1:11" s="46" customFormat="1" ht="29.25" customHeight="1">
      <c r="A65" s="45" t="s">
        <v>283</v>
      </c>
      <c r="B65" s="48">
        <v>52421250</v>
      </c>
      <c r="C65" s="48">
        <v>52421250</v>
      </c>
      <c r="D65" s="48">
        <f t="shared" si="6"/>
        <v>0</v>
      </c>
      <c r="E65" s="45"/>
      <c r="F65" s="45"/>
      <c r="G65" s="45"/>
      <c r="H65" s="45"/>
      <c r="I65" s="45"/>
      <c r="J65" s="45"/>
      <c r="K65" s="45"/>
    </row>
    <row r="66" spans="1:11" s="46" customFormat="1" ht="29.25" customHeight="1">
      <c r="A66" s="45" t="s">
        <v>284</v>
      </c>
      <c r="B66" s="48">
        <v>52421250</v>
      </c>
      <c r="C66" s="48">
        <v>52421250</v>
      </c>
      <c r="D66" s="48">
        <f t="shared" si="6"/>
        <v>0</v>
      </c>
      <c r="E66" s="45"/>
      <c r="F66" s="45"/>
      <c r="G66" s="45"/>
      <c r="H66" s="45"/>
      <c r="I66" s="45"/>
      <c r="J66" s="45"/>
      <c r="K66" s="45"/>
    </row>
    <row r="67" spans="1:11" s="46" customFormat="1" ht="29.25" customHeight="1">
      <c r="A67" s="45" t="s">
        <v>285</v>
      </c>
      <c r="B67" s="48">
        <v>52421250</v>
      </c>
      <c r="C67" s="48">
        <v>52421250</v>
      </c>
      <c r="D67" s="48">
        <f t="shared" si="6"/>
        <v>0</v>
      </c>
      <c r="E67" s="45"/>
      <c r="F67" s="45"/>
      <c r="G67" s="45"/>
      <c r="H67" s="45"/>
      <c r="I67" s="45"/>
      <c r="J67" s="45"/>
      <c r="K67" s="45"/>
    </row>
    <row r="68" spans="1:11" s="46" customFormat="1" ht="29.25" customHeight="1">
      <c r="A68" s="45" t="s">
        <v>286</v>
      </c>
      <c r="B68" s="48">
        <v>52421250</v>
      </c>
      <c r="C68" s="48">
        <v>52421250</v>
      </c>
      <c r="D68" s="48">
        <f t="shared" si="6"/>
        <v>0</v>
      </c>
      <c r="E68" s="45"/>
      <c r="F68" s="45"/>
      <c r="G68" s="45"/>
      <c r="H68" s="45"/>
      <c r="I68" s="45"/>
      <c r="J68" s="45"/>
      <c r="K68" s="45"/>
    </row>
    <row r="69" spans="1:11" s="46" customFormat="1" ht="29.25" customHeight="1">
      <c r="A69" s="45" t="s">
        <v>287</v>
      </c>
      <c r="B69" s="48">
        <v>52421250</v>
      </c>
      <c r="C69" s="48">
        <v>52421250</v>
      </c>
      <c r="D69" s="48">
        <f t="shared" si="6"/>
        <v>0</v>
      </c>
      <c r="E69" s="45"/>
      <c r="F69" s="45"/>
      <c r="G69" s="45"/>
      <c r="H69" s="45"/>
      <c r="I69" s="45"/>
      <c r="J69" s="45"/>
      <c r="K69" s="45"/>
    </row>
    <row r="70" spans="1:11" s="46" customFormat="1" ht="29.25" customHeight="1">
      <c r="A70" s="45"/>
      <c r="B70" s="54"/>
      <c r="C70" s="54"/>
      <c r="D70" s="54"/>
      <c r="E70" s="45"/>
      <c r="F70" s="45"/>
      <c r="G70" s="45"/>
      <c r="H70" s="45"/>
      <c r="I70" s="45"/>
      <c r="J70" s="45"/>
      <c r="K70" s="45"/>
    </row>
    <row r="71" spans="1:11" s="46" customFormat="1" ht="29.25" customHeight="1">
      <c r="A71" s="45" t="s">
        <v>73</v>
      </c>
      <c r="B71" s="53">
        <f>SUM(B74:B75)</f>
        <v>350000000</v>
      </c>
      <c r="C71" s="53">
        <f t="shared" ref="C71:D71" si="7">SUM(C74:C75)</f>
        <v>350000000</v>
      </c>
      <c r="D71" s="53">
        <f t="shared" si="7"/>
        <v>0</v>
      </c>
      <c r="E71" s="45"/>
      <c r="F71" s="45"/>
      <c r="G71" s="45"/>
      <c r="H71" s="45"/>
      <c r="I71" s="45"/>
      <c r="J71" s="45"/>
      <c r="K71" s="45"/>
    </row>
    <row r="72" spans="1:11" s="46" customFormat="1" ht="29.25" customHeight="1">
      <c r="A72" s="45" t="s">
        <v>74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s="52" customFormat="1" ht="29.25" customHeight="1">
      <c r="A73" s="51"/>
      <c r="B73" s="51" t="s">
        <v>4</v>
      </c>
      <c r="C73" s="51" t="s">
        <v>5</v>
      </c>
      <c r="D73" s="51" t="s">
        <v>6</v>
      </c>
      <c r="E73" s="51"/>
      <c r="F73" s="51"/>
      <c r="G73" s="51"/>
      <c r="H73" s="51"/>
      <c r="I73" s="51"/>
      <c r="J73" s="51"/>
      <c r="K73" s="51"/>
    </row>
    <row r="74" spans="1:11" s="46" customFormat="1" ht="29.25" customHeight="1">
      <c r="A74" s="45" t="s">
        <v>67</v>
      </c>
      <c r="B74" s="48">
        <v>350000000</v>
      </c>
      <c r="C74" s="48">
        <v>350000000</v>
      </c>
      <c r="D74" s="48">
        <f>B74-C74</f>
        <v>0</v>
      </c>
      <c r="E74" s="45"/>
      <c r="F74" s="45"/>
      <c r="G74" s="45"/>
      <c r="H74" s="45"/>
      <c r="I74" s="45"/>
      <c r="J74" s="45"/>
      <c r="K74" s="45"/>
    </row>
    <row r="75" spans="1:11" s="46" customFormat="1" ht="29.25" customHeight="1">
      <c r="A75" s="45" t="s">
        <v>68</v>
      </c>
      <c r="B75" s="48">
        <v>0</v>
      </c>
      <c r="C75" s="48">
        <v>0</v>
      </c>
      <c r="D75" s="48">
        <f>B75-C75</f>
        <v>0</v>
      </c>
      <c r="E75" s="45"/>
      <c r="F75" s="45"/>
      <c r="G75" s="45"/>
      <c r="H75" s="45"/>
      <c r="I75" s="45"/>
      <c r="J75" s="45"/>
      <c r="K75" s="45"/>
    </row>
    <row r="76" spans="1:11" s="46" customFormat="1" ht="29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s="46" customFormat="1" ht="29.25" customHeight="1">
      <c r="A77" s="45" t="s">
        <v>75</v>
      </c>
      <c r="B77" s="53">
        <f>SUM(B80:B81)</f>
        <v>21250000</v>
      </c>
      <c r="C77" s="53">
        <f t="shared" ref="C77:D77" si="8">SUM(C80:C81)</f>
        <v>21250000</v>
      </c>
      <c r="D77" s="53">
        <f t="shared" si="8"/>
        <v>0</v>
      </c>
      <c r="E77" s="45"/>
      <c r="F77" s="45"/>
      <c r="G77" s="45"/>
      <c r="H77" s="45"/>
      <c r="I77" s="45"/>
      <c r="J77" s="45"/>
      <c r="K77" s="45"/>
    </row>
    <row r="78" spans="1:11" s="46" customFormat="1" ht="29.25" customHeight="1">
      <c r="A78" s="45" t="s">
        <v>76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s="52" customFormat="1" ht="27.75" customHeight="1">
      <c r="A79" s="51"/>
      <c r="B79" s="51" t="s">
        <v>4</v>
      </c>
      <c r="C79" s="51" t="s">
        <v>5</v>
      </c>
      <c r="D79" s="51" t="s">
        <v>6</v>
      </c>
      <c r="E79" s="51"/>
      <c r="F79" s="51"/>
      <c r="G79" s="51"/>
      <c r="H79" s="51"/>
      <c r="I79" s="51"/>
      <c r="J79" s="51"/>
      <c r="K79" s="51"/>
    </row>
    <row r="80" spans="1:11" s="46" customFormat="1" ht="27.75" customHeight="1">
      <c r="A80" s="45" t="s">
        <v>67</v>
      </c>
      <c r="B80" s="48">
        <v>21250000</v>
      </c>
      <c r="C80" s="48">
        <v>21250000</v>
      </c>
      <c r="D80" s="48">
        <f>B80-C80</f>
        <v>0</v>
      </c>
      <c r="E80" s="45"/>
      <c r="F80" s="45"/>
      <c r="G80" s="45"/>
      <c r="H80" s="45"/>
      <c r="I80" s="45"/>
      <c r="J80" s="45"/>
      <c r="K80" s="45"/>
    </row>
    <row r="81" spans="1:11" ht="27.75" customHeight="1">
      <c r="A81" s="2" t="s">
        <v>68</v>
      </c>
      <c r="B81" s="48">
        <v>0</v>
      </c>
      <c r="C81" s="48">
        <v>0</v>
      </c>
      <c r="D81" s="48">
        <f>B81-C81</f>
        <v>0</v>
      </c>
      <c r="E81" s="2"/>
      <c r="F81" s="2"/>
      <c r="G81" s="2"/>
      <c r="H81" s="2"/>
      <c r="I81" s="2"/>
      <c r="J81" s="2"/>
      <c r="K81" s="2"/>
    </row>
    <row r="82" spans="1:11" ht="27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43" customFormat="1" ht="27.75" customHeight="1">
      <c r="A83" s="44" t="s">
        <v>77</v>
      </c>
      <c r="B83" s="48">
        <f>SUM(B91:B92)</f>
        <v>5500000</v>
      </c>
      <c r="C83" s="48">
        <f t="shared" ref="C83:D83" si="9">SUM(C91:C92)</f>
        <v>7700828.2999999998</v>
      </c>
      <c r="D83" s="48">
        <f t="shared" si="9"/>
        <v>-2200828.2999999998</v>
      </c>
      <c r="E83" s="44"/>
      <c r="F83" s="44"/>
      <c r="G83" s="44"/>
      <c r="H83" s="44"/>
      <c r="I83" s="44"/>
      <c r="J83" s="44"/>
      <c r="K83" s="44"/>
    </row>
    <row r="84" spans="1:11" s="43" customFormat="1" ht="27.75" customHeight="1">
      <c r="A84" s="44" t="s">
        <v>78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s="52" customFormat="1" ht="27.75" customHeight="1">
      <c r="A85" s="51"/>
      <c r="B85" s="51" t="s">
        <v>4</v>
      </c>
      <c r="C85" s="51" t="s">
        <v>5</v>
      </c>
      <c r="D85" s="51" t="s">
        <v>6</v>
      </c>
      <c r="E85" s="51"/>
      <c r="F85" s="51"/>
      <c r="G85" s="51"/>
      <c r="H85" s="51"/>
      <c r="I85" s="51"/>
      <c r="J85" s="51"/>
      <c r="K85" s="51"/>
    </row>
    <row r="86" spans="1:11" s="43" customFormat="1" ht="27.75" customHeight="1">
      <c r="A86" s="44" t="s">
        <v>80</v>
      </c>
      <c r="B86" s="48">
        <v>0</v>
      </c>
      <c r="C86" s="48">
        <v>0</v>
      </c>
      <c r="D86" s="48">
        <f>B86-C86</f>
        <v>0</v>
      </c>
      <c r="E86" s="44"/>
      <c r="F86" s="44"/>
      <c r="G86" s="44"/>
      <c r="H86" s="44"/>
      <c r="I86" s="44"/>
      <c r="J86" s="44"/>
      <c r="K86" s="44"/>
    </row>
    <row r="87" spans="1:11" s="43" customFormat="1" ht="27.75" customHeight="1">
      <c r="A87" s="44" t="s">
        <v>81</v>
      </c>
      <c r="B87" s="48">
        <v>0</v>
      </c>
      <c r="C87" s="48">
        <v>0</v>
      </c>
      <c r="D87" s="48">
        <f t="shared" ref="D87:D89" si="10">B87-C87</f>
        <v>0</v>
      </c>
      <c r="E87" s="44"/>
      <c r="F87" s="44"/>
      <c r="G87" s="44"/>
      <c r="H87" s="44"/>
      <c r="I87" s="44"/>
      <c r="J87" s="44"/>
      <c r="K87" s="44"/>
    </row>
    <row r="88" spans="1:11" s="43" customFormat="1" ht="27.75" customHeight="1">
      <c r="A88" s="44" t="s">
        <v>82</v>
      </c>
      <c r="B88" s="48">
        <v>0</v>
      </c>
      <c r="C88" s="48">
        <v>0</v>
      </c>
      <c r="D88" s="48">
        <f t="shared" si="10"/>
        <v>0</v>
      </c>
      <c r="E88" s="44"/>
      <c r="F88" s="44"/>
      <c r="G88" s="44"/>
      <c r="H88" s="44"/>
      <c r="I88" s="44"/>
      <c r="J88" s="44"/>
      <c r="K88" s="44"/>
    </row>
    <row r="89" spans="1:11" s="43" customFormat="1" ht="27.75" customHeight="1">
      <c r="A89" s="44" t="s">
        <v>83</v>
      </c>
      <c r="B89" s="48">
        <v>0</v>
      </c>
      <c r="C89" s="48">
        <v>0</v>
      </c>
      <c r="D89" s="48">
        <f t="shared" si="10"/>
        <v>0</v>
      </c>
      <c r="E89" s="44"/>
      <c r="F89" s="44"/>
      <c r="G89" s="44"/>
      <c r="H89" s="44"/>
      <c r="I89" s="44"/>
      <c r="J89" s="44"/>
      <c r="K89" s="44"/>
    </row>
    <row r="90" spans="1:11" s="46" customFormat="1" ht="25.5" customHeight="1">
      <c r="A90" s="45" t="s">
        <v>85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s="46" customFormat="1" ht="25.5" customHeight="1">
      <c r="A91" s="45" t="s">
        <v>84</v>
      </c>
      <c r="B91" s="48">
        <v>0</v>
      </c>
      <c r="C91" s="48">
        <v>2200828.2999999998</v>
      </c>
      <c r="D91" s="48">
        <f>B91-C91</f>
        <v>-2200828.2999999998</v>
      </c>
      <c r="E91" s="45"/>
      <c r="F91" s="45"/>
      <c r="G91" s="45"/>
      <c r="H91" s="45"/>
      <c r="I91" s="45"/>
      <c r="J91" s="45"/>
      <c r="K91" s="45"/>
    </row>
    <row r="92" spans="1:11" s="46" customFormat="1" ht="25.5" customHeight="1">
      <c r="A92" s="45" t="s">
        <v>86</v>
      </c>
      <c r="B92" s="48">
        <v>5500000</v>
      </c>
      <c r="C92" s="48">
        <v>5500000</v>
      </c>
      <c r="D92" s="48">
        <f>B92-C92</f>
        <v>0</v>
      </c>
      <c r="E92" s="45"/>
      <c r="F92" s="45"/>
      <c r="G92" s="45"/>
      <c r="H92" s="45"/>
      <c r="I92" s="45"/>
      <c r="J92" s="45"/>
      <c r="K92" s="45"/>
    </row>
    <row r="93" spans="1:11" s="46" customFormat="1" ht="25.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s="46" customFormat="1" ht="25.5" customHeight="1">
      <c r="A94" s="45" t="s">
        <v>87</v>
      </c>
      <c r="B94" s="53">
        <f>SUM(B97:B99)</f>
        <v>733140840</v>
      </c>
      <c r="C94" s="53">
        <f>SUM(C97:C99)</f>
        <v>700765283</v>
      </c>
      <c r="D94" s="53">
        <f>SUM(D97:D99)</f>
        <v>32375557</v>
      </c>
      <c r="E94" s="45"/>
      <c r="F94" s="45"/>
      <c r="G94" s="45"/>
      <c r="H94" s="45"/>
      <c r="I94" s="45"/>
      <c r="J94" s="45"/>
      <c r="K94" s="45"/>
    </row>
    <row r="95" spans="1:11" s="46" customFormat="1" ht="25.5" customHeight="1">
      <c r="A95" s="45" t="s">
        <v>89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s="46" customFormat="1" ht="25.5" customHeight="1">
      <c r="A96" s="45"/>
      <c r="B96" s="51" t="s">
        <v>4</v>
      </c>
      <c r="C96" s="51" t="s">
        <v>5</v>
      </c>
      <c r="D96" s="51" t="s">
        <v>6</v>
      </c>
      <c r="E96" s="45"/>
      <c r="F96" s="45"/>
      <c r="G96" s="45"/>
      <c r="H96" s="45"/>
      <c r="I96" s="45"/>
      <c r="J96" s="45"/>
      <c r="K96" s="45"/>
    </row>
    <row r="97" spans="1:11" s="46" customFormat="1" ht="25.5" customHeight="1">
      <c r="A97" s="45" t="s">
        <v>88</v>
      </c>
      <c r="B97" s="48">
        <v>489592340</v>
      </c>
      <c r="C97" s="48">
        <f>66662400+348727680+11305525+55500000</f>
        <v>482195605</v>
      </c>
      <c r="D97" s="48">
        <f>B97-C97</f>
        <v>7396735</v>
      </c>
      <c r="E97" s="45"/>
      <c r="F97" s="45"/>
      <c r="G97" s="45"/>
      <c r="H97" s="53"/>
      <c r="I97" s="45"/>
      <c r="J97" s="45"/>
      <c r="K97" s="45"/>
    </row>
    <row r="98" spans="1:11" s="46" customFormat="1" ht="25.5" customHeight="1">
      <c r="A98" s="45" t="s">
        <v>90</v>
      </c>
      <c r="B98" s="48">
        <f>19952500+36700000+34686500+152209500</f>
        <v>243548500</v>
      </c>
      <c r="C98" s="48">
        <v>218569678</v>
      </c>
      <c r="D98" s="48">
        <f t="shared" ref="D98:D99" si="11">B98-C98</f>
        <v>24978822</v>
      </c>
      <c r="E98" s="45"/>
      <c r="F98" s="45"/>
      <c r="G98" s="54"/>
      <c r="H98" s="53"/>
      <c r="I98" s="45"/>
      <c r="J98" s="45"/>
      <c r="K98" s="45"/>
    </row>
    <row r="99" spans="1:11" s="45" customFormat="1" ht="25.5" customHeight="1">
      <c r="A99" s="45" t="s">
        <v>91</v>
      </c>
      <c r="B99" s="48">
        <v>0</v>
      </c>
      <c r="C99" s="48">
        <v>0</v>
      </c>
      <c r="D99" s="48">
        <f t="shared" si="11"/>
        <v>0</v>
      </c>
      <c r="G99" s="54"/>
      <c r="H99" s="53"/>
    </row>
    <row r="100" spans="1:11" s="45" customFormat="1" ht="25.5" customHeight="1">
      <c r="G100" s="55"/>
      <c r="H100" s="53"/>
    </row>
    <row r="101" spans="1:11" s="45" customFormat="1" ht="25.5" customHeight="1">
      <c r="A101" s="45" t="s">
        <v>92</v>
      </c>
      <c r="B101" s="53">
        <f>SUM(B104:B105)</f>
        <v>847514000</v>
      </c>
      <c r="C101" s="53">
        <f>SUM(C104:C105)</f>
        <v>834873000</v>
      </c>
      <c r="D101" s="53">
        <f>SUM(D104:D105)</f>
        <v>12641000</v>
      </c>
      <c r="G101" s="54"/>
      <c r="H101" s="54"/>
      <c r="I101" s="55"/>
    </row>
    <row r="102" spans="1:11" s="45" customFormat="1" ht="25.5" customHeight="1">
      <c r="A102" s="45" t="s">
        <v>93</v>
      </c>
      <c r="G102" s="54"/>
      <c r="H102" s="53"/>
    </row>
    <row r="103" spans="1:11" s="45" customFormat="1" ht="25.5" customHeight="1">
      <c r="B103" s="51" t="s">
        <v>4</v>
      </c>
      <c r="C103" s="51" t="s">
        <v>5</v>
      </c>
      <c r="D103" s="51" t="s">
        <v>6</v>
      </c>
      <c r="G103" s="53"/>
      <c r="H103" s="53"/>
      <c r="I103" s="53"/>
    </row>
    <row r="104" spans="1:11" s="45" customFormat="1" ht="25.5" customHeight="1">
      <c r="A104" s="45" t="s">
        <v>90</v>
      </c>
      <c r="B104" s="48">
        <f>71323000+38986000+201085000+2520000</f>
        <v>313914000</v>
      </c>
      <c r="C104" s="48">
        <v>308994000</v>
      </c>
      <c r="D104" s="48">
        <f>B104-C104</f>
        <v>4920000</v>
      </c>
      <c r="G104" s="54"/>
      <c r="H104" s="54"/>
      <c r="I104" s="55"/>
    </row>
    <row r="105" spans="1:11" s="45" customFormat="1" ht="25.5" customHeight="1">
      <c r="A105" s="45" t="s">
        <v>91</v>
      </c>
      <c r="B105" s="48">
        <f>11500000+2200000+394900000+125000000</f>
        <v>533600000</v>
      </c>
      <c r="C105" s="48">
        <v>525879000</v>
      </c>
      <c r="D105" s="48">
        <f>B105-C105</f>
        <v>7721000</v>
      </c>
      <c r="G105" s="53"/>
    </row>
    <row r="106" spans="1:11" s="45" customFormat="1" ht="25.5" customHeight="1">
      <c r="H106" s="54"/>
      <c r="I106" s="53"/>
    </row>
    <row r="107" spans="1:11" s="45" customFormat="1" ht="25.5" customHeight="1">
      <c r="A107" s="45" t="s">
        <v>94</v>
      </c>
      <c r="B107" s="53">
        <f>SUM(B110:B111)</f>
        <v>474605000</v>
      </c>
      <c r="C107" s="53">
        <f>SUM(C110:C111)</f>
        <v>464060000</v>
      </c>
      <c r="D107" s="53">
        <f>SUM(D110:D111)</f>
        <v>10545000</v>
      </c>
      <c r="H107" s="54"/>
      <c r="I107" s="53"/>
    </row>
    <row r="108" spans="1:11" s="45" customFormat="1" ht="25.5" customHeight="1">
      <c r="A108" s="45" t="s">
        <v>96</v>
      </c>
    </row>
    <row r="109" spans="1:11" s="45" customFormat="1" ht="25.5" customHeight="1">
      <c r="B109" s="51" t="s">
        <v>4</v>
      </c>
      <c r="C109" s="51" t="s">
        <v>5</v>
      </c>
      <c r="D109" s="51" t="s">
        <v>95</v>
      </c>
      <c r="H109" s="55"/>
      <c r="I109" s="53"/>
    </row>
    <row r="110" spans="1:11" s="45" customFormat="1" ht="25.5" customHeight="1">
      <c r="A110" s="45" t="s">
        <v>90</v>
      </c>
      <c r="B110" s="48">
        <f>5250000+14000000+434105000</f>
        <v>453355000</v>
      </c>
      <c r="C110" s="48">
        <v>442810000</v>
      </c>
      <c r="D110" s="48">
        <f>B110-C110</f>
        <v>10545000</v>
      </c>
      <c r="H110" s="53"/>
    </row>
    <row r="111" spans="1:11" s="45" customFormat="1" ht="25.5" customHeight="1">
      <c r="A111" s="45" t="s">
        <v>91</v>
      </c>
      <c r="B111" s="48">
        <v>21250000</v>
      </c>
      <c r="C111" s="48">
        <v>21250000</v>
      </c>
      <c r="D111" s="48">
        <f>B111-C111</f>
        <v>0</v>
      </c>
    </row>
    <row r="112" spans="1:11" s="45" customFormat="1" ht="25.5" customHeight="1">
      <c r="H112" s="54"/>
    </row>
    <row r="113" spans="1:11" s="45" customFormat="1" ht="25.5" customHeight="1">
      <c r="A113" s="45" t="s">
        <v>97</v>
      </c>
      <c r="B113" s="53">
        <f>SUM(B116:B117)</f>
        <v>15000000</v>
      </c>
      <c r="C113" s="53">
        <f>SUM(C116:C117)</f>
        <v>15000000</v>
      </c>
      <c r="D113" s="53">
        <f>SUM(D116:D117)</f>
        <v>0</v>
      </c>
      <c r="H113" s="53"/>
    </row>
    <row r="114" spans="1:11" s="56" customFormat="1" ht="25.5" customHeight="1">
      <c r="A114" s="45" t="s">
        <v>98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s="56" customFormat="1" ht="25.5" customHeight="1">
      <c r="A115" s="45"/>
      <c r="B115" s="51" t="s">
        <v>4</v>
      </c>
      <c r="C115" s="51" t="s">
        <v>5</v>
      </c>
      <c r="D115" s="51" t="s">
        <v>6</v>
      </c>
      <c r="E115" s="45"/>
      <c r="F115" s="45"/>
      <c r="G115" s="45"/>
      <c r="H115" s="45"/>
      <c r="I115" s="45"/>
      <c r="J115" s="45"/>
      <c r="K115" s="45"/>
    </row>
    <row r="116" spans="1:11" s="56" customFormat="1" ht="25.5" customHeight="1">
      <c r="A116" s="45" t="s">
        <v>90</v>
      </c>
      <c r="B116" s="48">
        <v>0</v>
      </c>
      <c r="C116" s="48">
        <v>0</v>
      </c>
      <c r="D116" s="48">
        <f>B116-C116</f>
        <v>0</v>
      </c>
      <c r="E116" s="45"/>
      <c r="F116" s="45"/>
      <c r="G116" s="45"/>
      <c r="H116" s="45"/>
      <c r="I116" s="45"/>
      <c r="J116" s="45"/>
      <c r="K116" s="45"/>
    </row>
    <row r="117" spans="1:11" s="56" customFormat="1" ht="25.5" customHeight="1">
      <c r="A117" s="45" t="s">
        <v>91</v>
      </c>
      <c r="B117" s="48">
        <v>15000000</v>
      </c>
      <c r="C117" s="48">
        <v>15000000</v>
      </c>
      <c r="D117" s="48">
        <f>B117-C117</f>
        <v>0</v>
      </c>
      <c r="E117" s="45"/>
      <c r="F117" s="45"/>
      <c r="G117" s="45"/>
      <c r="H117" s="45"/>
      <c r="I117" s="45"/>
      <c r="J117" s="45"/>
      <c r="K117" s="45"/>
    </row>
    <row r="118" spans="1:11" s="56" customFormat="1" ht="25.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s="57" customFormat="1" ht="25.5" customHeight="1">
      <c r="A119" s="2" t="s">
        <v>100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s="57" customFormat="1" ht="25.5" customHeight="1">
      <c r="A120" s="2" t="s">
        <v>101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s="57" customFormat="1" ht="25.5" customHeight="1">
      <c r="A121" s="2" t="s">
        <v>102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s="57" customFormat="1" ht="25.5" customHeight="1">
      <c r="A122" s="2"/>
      <c r="B122" s="51" t="s">
        <v>4</v>
      </c>
      <c r="C122" s="51" t="s">
        <v>5</v>
      </c>
      <c r="D122" s="51" t="s">
        <v>6</v>
      </c>
      <c r="E122" s="2"/>
      <c r="F122" s="2"/>
      <c r="G122" s="2"/>
      <c r="H122" s="2"/>
      <c r="I122" s="2"/>
      <c r="J122" s="2"/>
      <c r="K122" s="2"/>
    </row>
    <row r="123" spans="1:11" s="57" customFormat="1" ht="25.5" customHeight="1">
      <c r="A123" s="2" t="s">
        <v>103</v>
      </c>
      <c r="B123" s="48">
        <v>0</v>
      </c>
      <c r="C123" s="48">
        <v>0</v>
      </c>
      <c r="D123" s="48">
        <f>B123-C123</f>
        <v>0</v>
      </c>
      <c r="E123" s="2"/>
      <c r="F123" s="2"/>
      <c r="G123" s="2"/>
      <c r="H123" s="2"/>
      <c r="I123" s="2"/>
      <c r="J123" s="2"/>
      <c r="K123" s="2"/>
    </row>
    <row r="124" spans="1:11" s="57" customFormat="1" ht="25.5" customHeight="1">
      <c r="A124" s="2" t="s">
        <v>99</v>
      </c>
      <c r="B124" s="48">
        <v>0</v>
      </c>
      <c r="C124" s="48">
        <v>0</v>
      </c>
      <c r="D124" s="48">
        <f t="shared" ref="D124:D125" si="12">B124-C124</f>
        <v>0</v>
      </c>
      <c r="E124" s="2"/>
      <c r="F124" s="2"/>
      <c r="G124" s="2"/>
      <c r="H124" s="2"/>
      <c r="I124" s="2"/>
      <c r="J124" s="2"/>
      <c r="K124" s="2"/>
    </row>
    <row r="125" spans="1:11" s="57" customFormat="1" ht="25.5" customHeight="1">
      <c r="A125" s="2" t="s">
        <v>298</v>
      </c>
      <c r="B125" s="48">
        <v>402911.8</v>
      </c>
      <c r="C125" s="48">
        <v>0</v>
      </c>
      <c r="D125" s="48">
        <f t="shared" si="12"/>
        <v>402911.8</v>
      </c>
      <c r="E125" s="2"/>
      <c r="F125" s="2"/>
      <c r="G125" s="2"/>
      <c r="H125" s="2"/>
      <c r="I125" s="2"/>
      <c r="J125" s="2"/>
      <c r="K125" s="2"/>
    </row>
    <row r="126" spans="1:11" s="57" customFormat="1" ht="25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s="57" customFormat="1" ht="25.5" customHeight="1">
      <c r="A127" s="2" t="s">
        <v>104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s="57" customFormat="1" ht="25.5" customHeight="1">
      <c r="A128" s="2" t="s">
        <v>105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s="57" customFormat="1" ht="25.5" customHeight="1">
      <c r="A129" s="2"/>
      <c r="B129" s="51" t="s">
        <v>4</v>
      </c>
      <c r="C129" s="51" t="s">
        <v>5</v>
      </c>
      <c r="D129" s="51" t="s">
        <v>6</v>
      </c>
      <c r="E129" s="2"/>
      <c r="F129" s="2"/>
      <c r="G129" s="2"/>
      <c r="H129" s="2"/>
      <c r="I129" s="2"/>
      <c r="J129" s="2"/>
      <c r="K129" s="2"/>
    </row>
    <row r="130" spans="1:11" s="60" customFormat="1" ht="25.5" customHeight="1">
      <c r="A130" s="58" t="s">
        <v>106</v>
      </c>
      <c r="B130" s="59">
        <f>SUM(B131:B133)</f>
        <v>434092340</v>
      </c>
      <c r="C130" s="59">
        <f>SUM(C131:C133)</f>
        <v>426695605</v>
      </c>
      <c r="D130" s="59">
        <f>SUM(D131:D133)</f>
        <v>7396735</v>
      </c>
      <c r="E130" s="58"/>
      <c r="F130" s="58"/>
      <c r="G130" s="58"/>
      <c r="H130" s="58"/>
      <c r="I130" s="58"/>
      <c r="J130" s="58"/>
      <c r="K130" s="58"/>
    </row>
    <row r="131" spans="1:11" s="57" customFormat="1" ht="25.5" customHeight="1">
      <c r="A131" s="2" t="s">
        <v>107</v>
      </c>
      <c r="B131" s="48">
        <v>73606400</v>
      </c>
      <c r="C131" s="48">
        <v>66662400</v>
      </c>
      <c r="D131" s="48">
        <f>B131-C131</f>
        <v>6944000</v>
      </c>
      <c r="E131" s="2"/>
      <c r="F131" s="2"/>
      <c r="G131" s="2"/>
      <c r="H131" s="2"/>
      <c r="I131" s="2"/>
      <c r="J131" s="2"/>
      <c r="K131" s="2"/>
    </row>
    <row r="132" spans="1:11" s="57" customFormat="1" ht="25.5" customHeight="1">
      <c r="A132" s="2" t="s">
        <v>108</v>
      </c>
      <c r="B132" s="48">
        <v>348727680</v>
      </c>
      <c r="C132" s="48">
        <v>348727680</v>
      </c>
      <c r="D132" s="48">
        <f>B132-C132</f>
        <v>0</v>
      </c>
      <c r="E132" s="2"/>
      <c r="F132" s="2"/>
      <c r="G132" s="2"/>
      <c r="H132" s="2"/>
      <c r="I132" s="2"/>
      <c r="J132" s="2"/>
      <c r="K132" s="2"/>
    </row>
    <row r="133" spans="1:11" s="57" customFormat="1" ht="25.5" customHeight="1">
      <c r="A133" s="2" t="s">
        <v>109</v>
      </c>
      <c r="B133" s="48">
        <v>11758260</v>
      </c>
      <c r="C133" s="48">
        <v>11305525</v>
      </c>
      <c r="D133" s="48">
        <f>B133-C133</f>
        <v>452735</v>
      </c>
      <c r="E133" s="2"/>
      <c r="F133" s="2"/>
      <c r="G133" s="2"/>
      <c r="H133" s="2"/>
      <c r="I133" s="2"/>
      <c r="J133" s="2"/>
      <c r="K133" s="2"/>
    </row>
    <row r="134" spans="1:11" s="57" customFormat="1" ht="25.5" customHeight="1">
      <c r="A134" s="2" t="s">
        <v>110</v>
      </c>
      <c r="B134" s="48"/>
      <c r="C134" s="48"/>
      <c r="D134" s="48"/>
      <c r="E134" s="2"/>
      <c r="F134" s="2"/>
      <c r="G134" s="2"/>
      <c r="H134" s="2"/>
      <c r="I134" s="2"/>
      <c r="J134" s="2"/>
      <c r="K134" s="2"/>
    </row>
    <row r="135" spans="1:11" s="57" customFormat="1" ht="25.5" customHeight="1">
      <c r="A135" s="2"/>
      <c r="B135" s="51" t="s">
        <v>4</v>
      </c>
      <c r="C135" s="51" t="s">
        <v>5</v>
      </c>
      <c r="D135" s="51" t="s">
        <v>6</v>
      </c>
      <c r="E135" s="2"/>
      <c r="F135" s="2"/>
      <c r="G135" s="2"/>
      <c r="H135" s="2"/>
      <c r="I135" s="2"/>
      <c r="J135" s="2"/>
      <c r="K135" s="2"/>
    </row>
    <row r="136" spans="1:11" s="60" customFormat="1" ht="25.5" customHeight="1">
      <c r="A136" s="58" t="s">
        <v>111</v>
      </c>
      <c r="B136" s="48"/>
      <c r="C136" s="48"/>
      <c r="D136" s="48"/>
      <c r="E136" s="58"/>
      <c r="F136" s="58"/>
      <c r="G136" s="58"/>
      <c r="H136" s="58"/>
      <c r="I136" s="58"/>
      <c r="J136" s="58"/>
      <c r="K136" s="58"/>
    </row>
    <row r="137" spans="1:11" s="57" customFormat="1" ht="25.5" customHeight="1">
      <c r="A137" s="2" t="s">
        <v>112</v>
      </c>
      <c r="B137" s="48">
        <v>158870000</v>
      </c>
      <c r="C137" s="48">
        <v>144875000</v>
      </c>
      <c r="D137" s="48">
        <f>B137-C137</f>
        <v>13995000</v>
      </c>
      <c r="E137" s="2"/>
      <c r="F137" s="2"/>
      <c r="G137" s="2"/>
      <c r="H137" s="2"/>
      <c r="I137" s="2"/>
      <c r="J137" s="2"/>
      <c r="K137" s="2"/>
    </row>
    <row r="138" spans="1:11" ht="25.5" customHeight="1">
      <c r="A138" s="2" t="s">
        <v>113</v>
      </c>
      <c r="B138" s="48">
        <v>428097500</v>
      </c>
      <c r="C138" s="48">
        <v>422297500</v>
      </c>
      <c r="D138" s="48">
        <f t="shared" ref="D138:D143" si="13">B138-C138</f>
        <v>5800000</v>
      </c>
      <c r="E138" s="2"/>
      <c r="F138" s="2"/>
      <c r="G138" s="2"/>
      <c r="H138" s="2"/>
      <c r="I138" s="2"/>
      <c r="J138" s="2"/>
      <c r="K138" s="2"/>
    </row>
    <row r="139" spans="1:11" ht="25.5" customHeight="1">
      <c r="A139" s="2" t="s">
        <v>114</v>
      </c>
      <c r="B139" s="48">
        <v>0</v>
      </c>
      <c r="C139" s="48">
        <v>0</v>
      </c>
      <c r="D139" s="48">
        <f t="shared" si="13"/>
        <v>0</v>
      </c>
      <c r="E139" s="2"/>
      <c r="F139" s="2"/>
      <c r="G139" s="2"/>
      <c r="H139" s="2"/>
      <c r="I139" s="2"/>
      <c r="J139" s="2"/>
      <c r="K139" s="2"/>
    </row>
    <row r="140" spans="1:11" ht="25.5" customHeight="1">
      <c r="A140" s="2" t="s">
        <v>115</v>
      </c>
      <c r="B140" s="48">
        <v>4600000</v>
      </c>
      <c r="C140" s="48">
        <v>4600000</v>
      </c>
      <c r="D140" s="48">
        <f t="shared" si="13"/>
        <v>0</v>
      </c>
      <c r="E140" s="2"/>
      <c r="F140" s="2"/>
      <c r="G140" s="2"/>
      <c r="H140" s="2"/>
      <c r="I140" s="2"/>
      <c r="J140" s="2"/>
      <c r="K140" s="2"/>
    </row>
    <row r="141" spans="1:11" ht="25.5" customHeight="1">
      <c r="A141" s="2" t="s">
        <v>116</v>
      </c>
      <c r="B141" s="48">
        <f>6000000+6600000</f>
        <v>12600000</v>
      </c>
      <c r="C141" s="48">
        <f>4313428+4361750</f>
        <v>8675178</v>
      </c>
      <c r="D141" s="48">
        <f t="shared" si="13"/>
        <v>3924822</v>
      </c>
      <c r="E141" s="2"/>
      <c r="F141" s="2"/>
      <c r="G141" s="2"/>
      <c r="H141" s="2"/>
      <c r="I141" s="2"/>
      <c r="J141" s="2"/>
      <c r="K141" s="2"/>
    </row>
    <row r="142" spans="1:11" ht="25.5" customHeight="1">
      <c r="A142" s="2" t="s">
        <v>117</v>
      </c>
      <c r="B142" s="48">
        <v>23900000</v>
      </c>
      <c r="C142" s="48">
        <v>21750000</v>
      </c>
      <c r="D142" s="48">
        <f t="shared" si="13"/>
        <v>2150000</v>
      </c>
      <c r="E142" s="2"/>
      <c r="F142" s="2"/>
      <c r="G142" s="2"/>
      <c r="H142" s="2"/>
      <c r="I142" s="2"/>
      <c r="J142" s="2"/>
      <c r="K142" s="2"/>
    </row>
    <row r="143" spans="1:11" ht="25.5" customHeight="1">
      <c r="A143" s="2" t="s">
        <v>118</v>
      </c>
      <c r="B143" s="48">
        <v>320000000</v>
      </c>
      <c r="C143" s="48">
        <v>320000000</v>
      </c>
      <c r="D143" s="48">
        <f t="shared" si="13"/>
        <v>0</v>
      </c>
      <c r="E143" s="2"/>
      <c r="F143" s="2"/>
      <c r="G143" s="2"/>
      <c r="H143" s="2"/>
      <c r="I143" s="2"/>
      <c r="J143" s="2"/>
      <c r="K143" s="2"/>
    </row>
    <row r="144" spans="1:11" ht="25.5" customHeight="1">
      <c r="A144" s="2"/>
      <c r="B144" s="51" t="s">
        <v>4</v>
      </c>
      <c r="C144" s="51" t="s">
        <v>5</v>
      </c>
      <c r="D144" s="51" t="s">
        <v>6</v>
      </c>
      <c r="E144" s="2"/>
      <c r="F144" s="2"/>
      <c r="G144" s="2"/>
      <c r="H144" s="2"/>
      <c r="I144" s="2"/>
      <c r="J144" s="2"/>
      <c r="K144" s="2"/>
    </row>
    <row r="145" spans="1:11" s="60" customFormat="1" ht="25.5" customHeight="1">
      <c r="A145" s="58" t="s">
        <v>119</v>
      </c>
      <c r="B145" s="48"/>
      <c r="C145" s="48"/>
      <c r="D145" s="48"/>
      <c r="E145" s="58"/>
      <c r="F145" s="58"/>
      <c r="G145" s="58"/>
      <c r="H145" s="58"/>
      <c r="I145" s="58"/>
      <c r="J145" s="58"/>
      <c r="K145" s="58"/>
    </row>
    <row r="146" spans="1:11" s="57" customFormat="1" ht="25.5" customHeight="1">
      <c r="A146" s="2" t="s">
        <v>120</v>
      </c>
      <c r="B146" s="48">
        <v>0</v>
      </c>
      <c r="C146" s="48">
        <v>0</v>
      </c>
      <c r="D146" s="48">
        <f>B146-C146</f>
        <v>0</v>
      </c>
      <c r="E146" s="2"/>
      <c r="F146" s="2"/>
      <c r="G146" s="2"/>
      <c r="H146" s="2"/>
      <c r="I146" s="2"/>
      <c r="J146" s="2"/>
      <c r="K146" s="2"/>
    </row>
    <row r="147" spans="1:11" s="57" customFormat="1" ht="25.5" customHeight="1">
      <c r="A147" s="2" t="s">
        <v>121</v>
      </c>
      <c r="B147" s="48">
        <v>17200000</v>
      </c>
      <c r="C147" s="48">
        <v>17200000</v>
      </c>
      <c r="D147" s="48">
        <f t="shared" ref="D147:D154" si="14">B147-C147</f>
        <v>0</v>
      </c>
      <c r="E147" s="2"/>
      <c r="F147" s="2"/>
      <c r="G147" s="2"/>
      <c r="H147" s="2"/>
      <c r="I147" s="2"/>
      <c r="J147" s="2"/>
      <c r="K147" s="2"/>
    </row>
    <row r="148" spans="1:11" s="57" customFormat="1" ht="25.5" customHeight="1">
      <c r="A148" s="2" t="s">
        <v>122</v>
      </c>
      <c r="B148" s="48">
        <v>0</v>
      </c>
      <c r="C148" s="48">
        <v>0</v>
      </c>
      <c r="D148" s="48">
        <f t="shared" si="14"/>
        <v>0</v>
      </c>
      <c r="E148" s="2"/>
      <c r="F148" s="2"/>
      <c r="G148" s="2"/>
      <c r="H148" s="2"/>
      <c r="I148" s="2"/>
      <c r="J148" s="2"/>
      <c r="K148" s="2"/>
    </row>
    <row r="149" spans="1:11" s="57" customFormat="1" ht="25.5" customHeight="1">
      <c r="A149" s="2" t="s">
        <v>123</v>
      </c>
      <c r="B149" s="48">
        <v>0</v>
      </c>
      <c r="C149" s="48">
        <v>0</v>
      </c>
      <c r="D149" s="48">
        <f t="shared" si="14"/>
        <v>0</v>
      </c>
      <c r="E149" s="2"/>
      <c r="F149" s="2"/>
      <c r="G149" s="2"/>
      <c r="H149" s="2"/>
      <c r="I149" s="2"/>
      <c r="J149" s="2"/>
      <c r="K149" s="2"/>
    </row>
    <row r="150" spans="1:11" s="57" customFormat="1" ht="25.5" customHeight="1">
      <c r="A150" s="2" t="s">
        <v>124</v>
      </c>
      <c r="B150" s="48">
        <v>369900000</v>
      </c>
      <c r="C150" s="48">
        <v>364655000</v>
      </c>
      <c r="D150" s="48">
        <f t="shared" si="14"/>
        <v>5245000</v>
      </c>
      <c r="E150" s="2"/>
      <c r="F150" s="2"/>
      <c r="G150" s="2"/>
      <c r="H150" s="2"/>
      <c r="I150" s="2"/>
      <c r="J150" s="2"/>
      <c r="K150" s="2"/>
    </row>
    <row r="151" spans="1:11" s="57" customFormat="1" ht="25.5" customHeight="1">
      <c r="A151" s="2" t="s">
        <v>125</v>
      </c>
      <c r="B151" s="48">
        <v>0</v>
      </c>
      <c r="C151" s="48">
        <v>0</v>
      </c>
      <c r="D151" s="48">
        <f t="shared" si="14"/>
        <v>0</v>
      </c>
      <c r="E151" s="2"/>
      <c r="F151" s="2"/>
      <c r="G151" s="2"/>
      <c r="H151" s="2"/>
      <c r="I151" s="2"/>
      <c r="J151" s="2"/>
      <c r="K151" s="2"/>
    </row>
    <row r="152" spans="1:11" s="57" customFormat="1" ht="25.5" customHeight="1">
      <c r="A152" s="2" t="s">
        <v>126</v>
      </c>
      <c r="B152" s="48">
        <v>150000000</v>
      </c>
      <c r="C152" s="48">
        <v>147524000</v>
      </c>
      <c r="D152" s="48">
        <f t="shared" si="14"/>
        <v>2476000</v>
      </c>
      <c r="E152" s="2"/>
      <c r="F152" s="2"/>
      <c r="G152" s="2"/>
      <c r="H152" s="2"/>
      <c r="I152" s="2"/>
      <c r="J152" s="2"/>
      <c r="K152" s="2"/>
    </row>
    <row r="153" spans="1:11" s="57" customFormat="1" ht="25.5" customHeight="1">
      <c r="A153" s="2" t="s">
        <v>127</v>
      </c>
      <c r="B153" s="48">
        <v>0</v>
      </c>
      <c r="C153" s="48">
        <v>0</v>
      </c>
      <c r="D153" s="48">
        <f t="shared" si="14"/>
        <v>0</v>
      </c>
      <c r="E153" s="2"/>
      <c r="F153" s="2"/>
      <c r="G153" s="2"/>
      <c r="H153" s="2"/>
      <c r="I153" s="2"/>
      <c r="J153" s="2"/>
      <c r="K153" s="2"/>
    </row>
    <row r="154" spans="1:11" s="57" customFormat="1" ht="25.5" customHeight="1">
      <c r="A154" s="2" t="s">
        <v>128</v>
      </c>
      <c r="B154" s="48">
        <v>0</v>
      </c>
      <c r="C154" s="48">
        <v>0</v>
      </c>
      <c r="D154" s="48">
        <f t="shared" si="14"/>
        <v>0</v>
      </c>
      <c r="E154" s="2"/>
      <c r="F154" s="2"/>
      <c r="G154" s="2"/>
      <c r="H154" s="2"/>
      <c r="I154" s="2"/>
      <c r="J154" s="2"/>
      <c r="K154" s="2"/>
    </row>
    <row r="155" spans="1:11" s="57" customFormat="1" ht="25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s="57" customFormat="1" ht="25.5" customHeight="1">
      <c r="A156" s="2" t="s">
        <v>129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s="57" customFormat="1" ht="25.5" customHeight="1">
      <c r="A157" s="2"/>
      <c r="B157" s="51" t="s">
        <v>4</v>
      </c>
      <c r="C157" s="51" t="s">
        <v>5</v>
      </c>
      <c r="D157" s="51" t="s">
        <v>6</v>
      </c>
      <c r="E157" s="2"/>
      <c r="F157" s="2"/>
      <c r="G157" s="2"/>
      <c r="H157" s="2"/>
      <c r="I157" s="2"/>
      <c r="J157" s="2"/>
      <c r="K157" s="2"/>
    </row>
    <row r="158" spans="1:11" s="60" customFormat="1" ht="25.5" customHeight="1">
      <c r="A158" s="58" t="s">
        <v>130</v>
      </c>
      <c r="B158" s="59">
        <f>SUM(B159:B166)</f>
        <v>733140840</v>
      </c>
      <c r="C158" s="59">
        <f>SUM(C159:C166)</f>
        <v>700765283</v>
      </c>
      <c r="D158" s="59">
        <f>SUM(D159:D166)</f>
        <v>32375557</v>
      </c>
      <c r="E158" s="58"/>
      <c r="F158" s="58"/>
      <c r="G158" s="58"/>
      <c r="H158" s="58"/>
      <c r="I158" s="58"/>
      <c r="J158" s="58"/>
      <c r="K158" s="58"/>
    </row>
    <row r="159" spans="1:11" s="57" customFormat="1" ht="25.5" customHeight="1">
      <c r="A159" s="2" t="s">
        <v>134</v>
      </c>
      <c r="B159" s="48">
        <v>509544840</v>
      </c>
      <c r="C159" s="48">
        <v>502148105</v>
      </c>
      <c r="D159" s="48">
        <f>B159-C159</f>
        <v>7396735</v>
      </c>
      <c r="E159" s="2"/>
      <c r="F159" s="2"/>
      <c r="G159" s="2"/>
      <c r="H159" s="2"/>
      <c r="I159" s="2"/>
      <c r="J159" s="2"/>
      <c r="K159" s="2"/>
    </row>
    <row r="160" spans="1:11" s="57" customFormat="1" ht="25.5" customHeight="1">
      <c r="A160" s="2" t="s">
        <v>131</v>
      </c>
      <c r="B160" s="48"/>
      <c r="C160" s="48"/>
      <c r="D160" s="48"/>
      <c r="E160" s="2"/>
      <c r="F160" s="2"/>
      <c r="G160" s="2"/>
      <c r="H160" s="2"/>
      <c r="I160" s="2"/>
      <c r="J160" s="2"/>
      <c r="K160" s="2"/>
    </row>
    <row r="161" spans="1:11" s="57" customFormat="1" ht="25.5" customHeight="1">
      <c r="A161" s="2" t="s">
        <v>135</v>
      </c>
      <c r="B161" s="48">
        <v>36700000</v>
      </c>
      <c r="C161" s="48">
        <v>34063428</v>
      </c>
      <c r="D161" s="48">
        <f>B161-C161</f>
        <v>2636572</v>
      </c>
      <c r="E161" s="2"/>
      <c r="F161" s="2"/>
      <c r="G161" s="2"/>
      <c r="H161" s="2"/>
      <c r="I161" s="2"/>
      <c r="J161" s="2"/>
      <c r="K161" s="2"/>
    </row>
    <row r="162" spans="1:11" s="57" customFormat="1" ht="25.5" customHeight="1">
      <c r="A162" s="2" t="s">
        <v>136</v>
      </c>
      <c r="B162" s="48"/>
      <c r="C162" s="48"/>
      <c r="D162" s="48"/>
      <c r="E162" s="2"/>
      <c r="F162" s="2"/>
      <c r="G162" s="2"/>
      <c r="H162" s="2"/>
      <c r="I162" s="2"/>
      <c r="J162" s="2"/>
      <c r="K162" s="2"/>
    </row>
    <row r="163" spans="1:11" s="57" customFormat="1" ht="25.5" customHeight="1">
      <c r="A163" s="2" t="s">
        <v>132</v>
      </c>
      <c r="B163" s="48">
        <v>34686500</v>
      </c>
      <c r="C163" s="48">
        <v>34686500</v>
      </c>
      <c r="D163" s="48">
        <f>B163-C163</f>
        <v>0</v>
      </c>
      <c r="E163" s="2"/>
      <c r="F163" s="2"/>
      <c r="G163" s="2"/>
      <c r="H163" s="2"/>
      <c r="I163" s="2"/>
      <c r="J163" s="2"/>
      <c r="K163" s="2"/>
    </row>
    <row r="164" spans="1:11" s="57" customFormat="1" ht="25.5" customHeight="1">
      <c r="A164" s="2" t="s">
        <v>137</v>
      </c>
      <c r="B164" s="48"/>
      <c r="C164" s="48"/>
      <c r="D164" s="48"/>
      <c r="E164" s="2"/>
      <c r="F164" s="2"/>
      <c r="G164" s="2"/>
      <c r="H164" s="2"/>
      <c r="I164" s="2"/>
      <c r="J164" s="2"/>
      <c r="K164" s="2"/>
    </row>
    <row r="165" spans="1:11" s="57" customFormat="1" ht="25.5" customHeight="1">
      <c r="A165" s="2" t="s">
        <v>133</v>
      </c>
      <c r="B165" s="48">
        <v>152209500</v>
      </c>
      <c r="C165" s="48">
        <v>129867250</v>
      </c>
      <c r="D165" s="48">
        <f>B165-C165</f>
        <v>22342250</v>
      </c>
      <c r="E165" s="2"/>
      <c r="F165" s="2"/>
      <c r="G165" s="2"/>
      <c r="H165" s="2"/>
      <c r="I165" s="2"/>
      <c r="J165" s="2"/>
      <c r="K165" s="2"/>
    </row>
    <row r="166" spans="1:11" ht="25.5" customHeight="1">
      <c r="A166" s="2" t="s">
        <v>138</v>
      </c>
      <c r="B166" s="48">
        <v>0</v>
      </c>
      <c r="C166" s="48">
        <v>0</v>
      </c>
      <c r="D166" s="48">
        <f>B166-C166</f>
        <v>0</v>
      </c>
      <c r="E166" s="2"/>
      <c r="F166" s="2"/>
      <c r="G166" s="2"/>
      <c r="H166" s="2"/>
      <c r="I166" s="2"/>
      <c r="J166" s="2"/>
      <c r="K166" s="2"/>
    </row>
    <row r="167" spans="1:11" ht="25.5" customHeight="1">
      <c r="A167" s="2"/>
      <c r="B167" s="51" t="s">
        <v>4</v>
      </c>
      <c r="C167" s="51" t="s">
        <v>5</v>
      </c>
      <c r="D167" s="51" t="s">
        <v>6</v>
      </c>
      <c r="E167" s="2"/>
      <c r="F167" s="2"/>
      <c r="G167" s="2"/>
      <c r="H167" s="2"/>
      <c r="I167" s="2"/>
      <c r="J167" s="2"/>
      <c r="K167" s="2"/>
    </row>
    <row r="168" spans="1:11" s="61" customFormat="1" ht="25.5" customHeight="1">
      <c r="A168" s="58" t="s">
        <v>139</v>
      </c>
      <c r="B168" s="59">
        <f>SUM(B169:B176)</f>
        <v>847514000</v>
      </c>
      <c r="C168" s="59">
        <f t="shared" ref="C168:D168" si="15">SUM(C169:C176)</f>
        <v>834873000</v>
      </c>
      <c r="D168" s="59">
        <f t="shared" si="15"/>
        <v>12641000</v>
      </c>
      <c r="E168" s="58"/>
      <c r="F168" s="58"/>
      <c r="G168" s="58"/>
      <c r="H168" s="58"/>
      <c r="I168" s="58"/>
      <c r="J168" s="58"/>
      <c r="K168" s="58"/>
    </row>
    <row r="169" spans="1:11" ht="25.5" customHeight="1">
      <c r="A169" s="2" t="s">
        <v>140</v>
      </c>
      <c r="B169" s="48">
        <v>82823000</v>
      </c>
      <c r="C169" s="48">
        <v>80423000</v>
      </c>
      <c r="D169" s="48">
        <f>B169-C169</f>
        <v>2400000</v>
      </c>
      <c r="E169" s="2"/>
      <c r="F169" s="2"/>
      <c r="G169" s="2"/>
      <c r="H169" s="2"/>
      <c r="I169" s="2"/>
      <c r="J169" s="2"/>
      <c r="K169" s="2"/>
    </row>
    <row r="170" spans="1:11" ht="25.5" customHeight="1">
      <c r="A170" s="2" t="s">
        <v>141</v>
      </c>
      <c r="B170" s="48">
        <v>41186000</v>
      </c>
      <c r="C170" s="48">
        <v>41186000</v>
      </c>
      <c r="D170" s="48">
        <f>B170-C170</f>
        <v>0</v>
      </c>
      <c r="E170" s="2"/>
      <c r="F170" s="2"/>
      <c r="G170" s="2"/>
      <c r="H170" s="2"/>
      <c r="I170" s="2"/>
      <c r="J170" s="2"/>
      <c r="K170" s="2"/>
    </row>
    <row r="171" spans="1:11" ht="25.5" customHeight="1">
      <c r="A171" s="2" t="s">
        <v>142</v>
      </c>
      <c r="B171" s="48">
        <v>394900000</v>
      </c>
      <c r="C171" s="48">
        <v>387179000</v>
      </c>
      <c r="D171" s="48">
        <f t="shared" ref="D171:D176" si="16">B171-C171</f>
        <v>7721000</v>
      </c>
      <c r="E171" s="2"/>
      <c r="F171" s="2"/>
      <c r="G171" s="2"/>
      <c r="H171" s="2"/>
      <c r="I171" s="2"/>
      <c r="J171" s="2"/>
      <c r="K171" s="2"/>
    </row>
    <row r="172" spans="1:11" ht="25.5" customHeight="1">
      <c r="A172" s="2" t="s">
        <v>143</v>
      </c>
      <c r="B172" s="48">
        <v>326085000</v>
      </c>
      <c r="C172" s="48">
        <v>324825000</v>
      </c>
      <c r="D172" s="48">
        <f t="shared" si="16"/>
        <v>1260000</v>
      </c>
      <c r="E172" s="2"/>
      <c r="F172" s="2"/>
      <c r="G172" s="2"/>
      <c r="H172" s="2"/>
      <c r="I172" s="2"/>
      <c r="J172" s="2"/>
      <c r="K172" s="2"/>
    </row>
    <row r="173" spans="1:11" ht="25.5" customHeight="1">
      <c r="A173" s="2" t="s">
        <v>144</v>
      </c>
      <c r="B173" s="48">
        <v>0</v>
      </c>
      <c r="C173" s="48">
        <v>0</v>
      </c>
      <c r="D173" s="48">
        <f t="shared" si="16"/>
        <v>0</v>
      </c>
      <c r="E173" s="2"/>
      <c r="F173" s="2"/>
      <c r="G173" s="2"/>
      <c r="H173" s="2"/>
      <c r="I173" s="2"/>
      <c r="J173" s="2"/>
      <c r="K173" s="2"/>
    </row>
    <row r="174" spans="1:11" ht="25.5" customHeight="1">
      <c r="A174" s="2" t="s">
        <v>145</v>
      </c>
      <c r="B174" s="48">
        <v>2520000</v>
      </c>
      <c r="C174" s="48">
        <v>1260000</v>
      </c>
      <c r="D174" s="48">
        <f t="shared" si="16"/>
        <v>1260000</v>
      </c>
      <c r="E174" s="2"/>
      <c r="F174" s="2"/>
      <c r="G174" s="2"/>
      <c r="H174" s="2"/>
      <c r="I174" s="2"/>
      <c r="J174" s="2"/>
      <c r="K174" s="2"/>
    </row>
    <row r="175" spans="1:11" ht="25.5" customHeight="1">
      <c r="A175" s="2" t="s">
        <v>146</v>
      </c>
      <c r="B175" s="48">
        <v>0</v>
      </c>
      <c r="C175" s="48">
        <v>0</v>
      </c>
      <c r="D175" s="48">
        <f t="shared" si="16"/>
        <v>0</v>
      </c>
      <c r="E175" s="2"/>
      <c r="F175" s="2"/>
      <c r="G175" s="2"/>
      <c r="H175" s="2"/>
      <c r="I175" s="2"/>
      <c r="J175" s="2"/>
      <c r="K175" s="2"/>
    </row>
    <row r="176" spans="1:11" ht="25.5" customHeight="1">
      <c r="A176" s="2" t="s">
        <v>147</v>
      </c>
      <c r="B176" s="48">
        <v>0</v>
      </c>
      <c r="C176" s="48">
        <v>0</v>
      </c>
      <c r="D176" s="48">
        <f t="shared" si="16"/>
        <v>0</v>
      </c>
      <c r="E176" s="2"/>
      <c r="F176" s="2"/>
      <c r="G176" s="2"/>
      <c r="H176" s="2"/>
      <c r="I176" s="2"/>
      <c r="J176" s="2"/>
      <c r="K176" s="2"/>
    </row>
    <row r="177" spans="1:11" ht="25.5" customHeight="1">
      <c r="A177" s="2"/>
      <c r="B177" s="51" t="s">
        <v>4</v>
      </c>
      <c r="C177" s="51" t="s">
        <v>5</v>
      </c>
      <c r="D177" s="51" t="s">
        <v>6</v>
      </c>
      <c r="E177" s="2"/>
      <c r="F177" s="2"/>
      <c r="G177" s="2"/>
      <c r="H177" s="2"/>
      <c r="I177" s="2"/>
      <c r="J177" s="2"/>
      <c r="K177" s="2"/>
    </row>
    <row r="178" spans="1:11" s="61" customFormat="1" ht="25.5" customHeight="1">
      <c r="A178" s="58" t="s">
        <v>148</v>
      </c>
      <c r="B178" s="59">
        <f>SUM(B180:B183)</f>
        <v>474605000</v>
      </c>
      <c r="C178" s="59">
        <f t="shared" ref="C178:D178" si="17">SUM(C180:C183)</f>
        <v>464060000</v>
      </c>
      <c r="D178" s="59">
        <f t="shared" si="17"/>
        <v>10545000</v>
      </c>
      <c r="E178" s="58"/>
      <c r="F178" s="58"/>
      <c r="G178" s="58"/>
      <c r="H178" s="58"/>
      <c r="I178" s="58"/>
      <c r="J178" s="58"/>
      <c r="K178" s="58"/>
    </row>
    <row r="179" spans="1:11" ht="25.5" customHeight="1">
      <c r="A179" s="2" t="s">
        <v>150</v>
      </c>
      <c r="B179" s="48"/>
      <c r="C179" s="48"/>
      <c r="D179" s="48"/>
      <c r="E179" s="2"/>
      <c r="F179" s="2"/>
      <c r="G179" s="2"/>
      <c r="H179" s="2"/>
      <c r="I179" s="2"/>
      <c r="J179" s="2"/>
      <c r="K179" s="2"/>
    </row>
    <row r="180" spans="1:11" ht="25.5" customHeight="1">
      <c r="A180" s="2" t="s">
        <v>149</v>
      </c>
      <c r="B180" s="48">
        <v>5250000</v>
      </c>
      <c r="C180" s="48">
        <v>5250000</v>
      </c>
      <c r="D180" s="48">
        <f>B180-C180</f>
        <v>0</v>
      </c>
      <c r="E180" s="2"/>
      <c r="F180" s="2"/>
      <c r="G180" s="2"/>
      <c r="H180" s="2"/>
      <c r="I180" s="2"/>
      <c r="J180" s="2"/>
      <c r="K180" s="2"/>
    </row>
    <row r="181" spans="1:11" ht="25.5" customHeight="1">
      <c r="A181" s="2" t="s">
        <v>151</v>
      </c>
      <c r="B181" s="48">
        <v>14000000</v>
      </c>
      <c r="C181" s="48">
        <v>12475000</v>
      </c>
      <c r="D181" s="48">
        <f t="shared" ref="D181:D183" si="18">B181-C181</f>
        <v>1525000</v>
      </c>
      <c r="E181" s="2"/>
      <c r="F181" s="2"/>
      <c r="G181" s="2"/>
      <c r="H181" s="2"/>
      <c r="I181" s="2"/>
      <c r="J181" s="2"/>
      <c r="K181" s="2"/>
    </row>
    <row r="182" spans="1:11" ht="25.5" customHeight="1">
      <c r="A182" s="2" t="s">
        <v>152</v>
      </c>
      <c r="B182" s="48">
        <v>0</v>
      </c>
      <c r="C182" s="48">
        <v>0</v>
      </c>
      <c r="D182" s="48">
        <f t="shared" si="18"/>
        <v>0</v>
      </c>
      <c r="E182" s="2"/>
      <c r="F182" s="2"/>
      <c r="G182" s="2"/>
      <c r="H182" s="2"/>
      <c r="I182" s="2"/>
      <c r="J182" s="2"/>
      <c r="K182" s="2"/>
    </row>
    <row r="183" spans="1:11" ht="25.5" customHeight="1">
      <c r="A183" s="2" t="s">
        <v>153</v>
      </c>
      <c r="B183" s="48">
        <v>455355000</v>
      </c>
      <c r="C183" s="48">
        <v>446335000</v>
      </c>
      <c r="D183" s="48">
        <f t="shared" si="18"/>
        <v>9020000</v>
      </c>
      <c r="E183" s="2"/>
      <c r="F183" s="2"/>
      <c r="G183" s="2"/>
      <c r="H183" s="2"/>
      <c r="I183" s="2"/>
      <c r="J183" s="2"/>
      <c r="K183" s="2"/>
    </row>
    <row r="184" spans="1:11" ht="25.5" customHeight="1">
      <c r="A184" s="2"/>
      <c r="B184" s="51" t="s">
        <v>4</v>
      </c>
      <c r="C184" s="51" t="s">
        <v>5</v>
      </c>
      <c r="D184" s="51" t="s">
        <v>6</v>
      </c>
      <c r="E184" s="2"/>
      <c r="F184" s="2"/>
      <c r="G184" s="2"/>
      <c r="H184" s="2"/>
      <c r="I184" s="2"/>
      <c r="J184" s="2"/>
      <c r="K184" s="2"/>
    </row>
    <row r="185" spans="1:11" s="61" customFormat="1" ht="25.5" customHeight="1">
      <c r="A185" s="58" t="s">
        <v>154</v>
      </c>
      <c r="B185" s="59">
        <f>SUM(B186:B193)</f>
        <v>15000000</v>
      </c>
      <c r="C185" s="59">
        <f t="shared" ref="C185:D185" si="19">SUM(C186:C193)</f>
        <v>15000000</v>
      </c>
      <c r="D185" s="59">
        <f t="shared" si="19"/>
        <v>0</v>
      </c>
      <c r="E185" s="58"/>
      <c r="F185" s="58"/>
      <c r="G185" s="58"/>
      <c r="H185" s="58"/>
      <c r="I185" s="58"/>
      <c r="J185" s="58"/>
      <c r="K185" s="58"/>
    </row>
    <row r="186" spans="1:11" ht="25.5" customHeight="1">
      <c r="A186" s="2" t="s">
        <v>156</v>
      </c>
      <c r="B186" s="48">
        <v>0</v>
      </c>
      <c r="C186" s="48">
        <v>0</v>
      </c>
      <c r="D186" s="48">
        <f>B186-C186</f>
        <v>0</v>
      </c>
      <c r="E186" s="2"/>
      <c r="F186" s="2"/>
      <c r="G186" s="2"/>
      <c r="H186" s="2"/>
      <c r="I186" s="2"/>
      <c r="J186" s="2"/>
      <c r="K186" s="2"/>
    </row>
    <row r="187" spans="1:11" ht="25.5" customHeight="1">
      <c r="A187" s="2" t="s">
        <v>157</v>
      </c>
      <c r="B187" s="48">
        <v>15000000</v>
      </c>
      <c r="C187" s="48">
        <v>15000000</v>
      </c>
      <c r="D187" s="48">
        <f t="shared" ref="D187:D193" si="20">B187-C187</f>
        <v>0</v>
      </c>
      <c r="E187" s="2"/>
      <c r="F187" s="2"/>
      <c r="G187" s="2"/>
      <c r="H187" s="2"/>
      <c r="I187" s="2"/>
      <c r="J187" s="2"/>
      <c r="K187" s="2"/>
    </row>
    <row r="188" spans="1:11" ht="25.5" customHeight="1">
      <c r="A188" s="2" t="s">
        <v>158</v>
      </c>
      <c r="B188" s="48">
        <v>0</v>
      </c>
      <c r="C188" s="48">
        <v>0</v>
      </c>
      <c r="D188" s="48">
        <f t="shared" si="20"/>
        <v>0</v>
      </c>
      <c r="E188" s="2"/>
      <c r="F188" s="2"/>
      <c r="G188" s="2"/>
      <c r="H188" s="2"/>
      <c r="I188" s="2"/>
      <c r="J188" s="2"/>
      <c r="K188" s="2"/>
    </row>
    <row r="189" spans="1:11" ht="25.5" customHeight="1">
      <c r="A189" s="2" t="s">
        <v>159</v>
      </c>
      <c r="B189" s="48"/>
      <c r="C189" s="48"/>
      <c r="D189" s="48">
        <f t="shared" si="20"/>
        <v>0</v>
      </c>
      <c r="E189" s="2"/>
      <c r="F189" s="2"/>
      <c r="G189" s="2"/>
      <c r="H189" s="2"/>
      <c r="I189" s="2"/>
      <c r="J189" s="2"/>
      <c r="K189" s="2"/>
    </row>
    <row r="190" spans="1:11" ht="25.5" customHeight="1">
      <c r="A190" s="2" t="s">
        <v>155</v>
      </c>
      <c r="B190" s="48">
        <v>0</v>
      </c>
      <c r="C190" s="48">
        <v>0</v>
      </c>
      <c r="D190" s="48">
        <f t="shared" si="20"/>
        <v>0</v>
      </c>
      <c r="E190" s="2"/>
      <c r="F190" s="2"/>
      <c r="G190" s="2"/>
      <c r="H190" s="2"/>
      <c r="I190" s="2"/>
      <c r="J190" s="2"/>
      <c r="K190" s="2"/>
    </row>
    <row r="191" spans="1:11" ht="25.5" customHeight="1">
      <c r="A191" s="2" t="s">
        <v>160</v>
      </c>
      <c r="B191" s="48">
        <v>0</v>
      </c>
      <c r="C191" s="48">
        <v>0</v>
      </c>
      <c r="D191" s="48">
        <f t="shared" si="20"/>
        <v>0</v>
      </c>
      <c r="E191" s="2"/>
      <c r="F191" s="2"/>
      <c r="G191" s="2"/>
      <c r="H191" s="2"/>
      <c r="I191" s="2"/>
      <c r="J191" s="2"/>
      <c r="K191" s="2"/>
    </row>
    <row r="192" spans="1:11" ht="25.5" customHeight="1">
      <c r="A192" s="2" t="s">
        <v>161</v>
      </c>
      <c r="B192" s="48">
        <v>0</v>
      </c>
      <c r="C192" s="48">
        <v>0</v>
      </c>
      <c r="D192" s="48">
        <f t="shared" si="20"/>
        <v>0</v>
      </c>
      <c r="E192" s="2"/>
      <c r="F192" s="2"/>
      <c r="G192" s="2"/>
      <c r="H192" s="2"/>
      <c r="I192" s="2"/>
      <c r="J192" s="2"/>
      <c r="K192" s="2"/>
    </row>
    <row r="193" spans="1:11" ht="25.5" customHeight="1">
      <c r="A193" s="2" t="s">
        <v>162</v>
      </c>
      <c r="B193" s="48">
        <v>0</v>
      </c>
      <c r="C193" s="48">
        <v>0</v>
      </c>
      <c r="D193" s="48">
        <f t="shared" si="20"/>
        <v>0</v>
      </c>
      <c r="E193" s="2"/>
      <c r="F193" s="2"/>
      <c r="G193" s="2"/>
      <c r="H193" s="2"/>
      <c r="I193" s="2"/>
      <c r="J193" s="2"/>
      <c r="K193" s="2"/>
    </row>
    <row r="194" spans="1:11" ht="25.5" customHeight="1">
      <c r="A194" s="2"/>
      <c r="B194" s="62" t="s">
        <v>4</v>
      </c>
      <c r="C194" s="62" t="s">
        <v>5</v>
      </c>
      <c r="D194" s="62" t="s">
        <v>6</v>
      </c>
      <c r="E194" s="2"/>
      <c r="F194" s="2"/>
      <c r="G194" s="2"/>
      <c r="H194" s="2"/>
      <c r="I194" s="2"/>
      <c r="J194" s="2"/>
      <c r="K194" s="2"/>
    </row>
    <row r="195" spans="1:11" ht="25.5" customHeight="1">
      <c r="A195" s="58" t="s">
        <v>163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25.5" customHeight="1">
      <c r="A196" s="58" t="s">
        <v>164</v>
      </c>
      <c r="B196" s="59">
        <f>SUM(B197:B199)</f>
        <v>402911.8</v>
      </c>
      <c r="C196" s="59">
        <f t="shared" ref="C196:D196" si="21">SUM(C197:C199)</f>
        <v>0</v>
      </c>
      <c r="D196" s="59">
        <f t="shared" si="21"/>
        <v>402911.8</v>
      </c>
      <c r="E196" s="2"/>
      <c r="F196" s="2"/>
      <c r="G196" s="2"/>
      <c r="H196" s="2"/>
      <c r="I196" s="2"/>
      <c r="J196" s="2"/>
      <c r="K196" s="2"/>
    </row>
    <row r="197" spans="1:11" s="57" customFormat="1" ht="25.5" customHeight="1">
      <c r="A197" s="2" t="s">
        <v>165</v>
      </c>
      <c r="B197" s="48">
        <v>225000</v>
      </c>
      <c r="C197" s="48">
        <v>0</v>
      </c>
      <c r="D197" s="48">
        <f>B197-C197</f>
        <v>225000</v>
      </c>
      <c r="E197" s="2"/>
      <c r="F197" s="2"/>
      <c r="G197" s="2"/>
      <c r="H197" s="2"/>
      <c r="I197" s="2"/>
      <c r="J197" s="2"/>
      <c r="K197" s="2"/>
    </row>
    <row r="198" spans="1:11" s="57" customFormat="1" ht="25.5" customHeight="1">
      <c r="A198" s="2" t="s">
        <v>166</v>
      </c>
      <c r="B198" s="48">
        <v>100000</v>
      </c>
      <c r="C198" s="48">
        <v>0</v>
      </c>
      <c r="D198" s="48">
        <f t="shared" ref="D198:D199" si="22">B198-C198</f>
        <v>100000</v>
      </c>
      <c r="E198" s="2"/>
      <c r="F198" s="2"/>
      <c r="G198" s="2"/>
      <c r="H198" s="2"/>
      <c r="I198" s="2"/>
      <c r="J198" s="2"/>
      <c r="K198" s="2"/>
    </row>
    <row r="199" spans="1:11" s="57" customFormat="1" ht="25.5" customHeight="1">
      <c r="A199" s="2" t="s">
        <v>167</v>
      </c>
      <c r="B199" s="48">
        <v>77911.8</v>
      </c>
      <c r="C199" s="48">
        <v>0</v>
      </c>
      <c r="D199" s="48">
        <f t="shared" si="22"/>
        <v>77911.8</v>
      </c>
      <c r="E199" s="2"/>
      <c r="F199" s="2"/>
      <c r="G199" s="2"/>
      <c r="H199" s="2"/>
      <c r="I199" s="2"/>
      <c r="J199" s="2"/>
      <c r="K199" s="2"/>
    </row>
    <row r="200" spans="1:11" s="57" customFormat="1" ht="25.5" customHeight="1">
      <c r="A200" s="2"/>
      <c r="B200" s="62"/>
      <c r="C200" s="62"/>
      <c r="D200" s="62"/>
      <c r="E200" s="2"/>
      <c r="F200" s="2"/>
      <c r="G200" s="2"/>
      <c r="H200" s="2"/>
      <c r="I200" s="2"/>
      <c r="J200" s="2"/>
      <c r="K200" s="2"/>
    </row>
    <row r="201" spans="1:11" s="57" customFormat="1" ht="25.5" customHeight="1">
      <c r="A201" s="2" t="s">
        <v>168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s="57" customFormat="1" ht="25.5" customHeight="1">
      <c r="A202" s="2" t="s">
        <v>169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s="57" customFormat="1" ht="25.5" customHeight="1">
      <c r="A203" s="2"/>
      <c r="B203" s="62" t="s">
        <v>4</v>
      </c>
      <c r="C203" s="62" t="s">
        <v>5</v>
      </c>
      <c r="D203" s="62" t="s">
        <v>6</v>
      </c>
      <c r="E203" s="2"/>
      <c r="F203" s="2"/>
      <c r="G203" s="2"/>
      <c r="H203" s="2"/>
      <c r="I203" s="2"/>
      <c r="J203" s="2"/>
      <c r="K203" s="2"/>
    </row>
    <row r="204" spans="1:11" s="57" customFormat="1" ht="25.5" customHeight="1">
      <c r="A204" s="2" t="s">
        <v>170</v>
      </c>
      <c r="B204" s="48">
        <v>29825751.800000001</v>
      </c>
      <c r="C204" s="48">
        <v>30015354.309999999</v>
      </c>
      <c r="D204" s="48">
        <f>B204-C204</f>
        <v>-189602.50999999791</v>
      </c>
      <c r="E204" s="2"/>
      <c r="F204" s="2"/>
      <c r="G204" s="2"/>
      <c r="H204" s="2"/>
      <c r="I204" s="2"/>
      <c r="J204" s="2"/>
      <c r="K204" s="2"/>
    </row>
    <row r="205" spans="1:11" s="57" customFormat="1" ht="25.5" customHeight="1">
      <c r="A205" s="2" t="s">
        <v>171</v>
      </c>
      <c r="B205" s="48">
        <v>0</v>
      </c>
      <c r="C205" s="48">
        <v>0</v>
      </c>
      <c r="D205" s="48">
        <f>B205-C205</f>
        <v>0</v>
      </c>
      <c r="E205" s="2"/>
      <c r="F205" s="2"/>
      <c r="G205" s="2"/>
      <c r="H205" s="2"/>
      <c r="I205" s="2"/>
      <c r="J205" s="2"/>
      <c r="K205" s="2"/>
    </row>
    <row r="206" spans="1:11" s="57" customFormat="1" ht="25.5" customHeight="1">
      <c r="A206" s="2"/>
      <c r="B206" s="48"/>
      <c r="C206" s="48"/>
      <c r="D206" s="48"/>
      <c r="E206" s="2"/>
      <c r="F206" s="2"/>
      <c r="G206" s="2"/>
      <c r="H206" s="2"/>
      <c r="I206" s="2"/>
      <c r="J206" s="2"/>
      <c r="K206" s="2"/>
    </row>
    <row r="207" spans="1:11" s="57" customFormat="1" ht="25.5" customHeight="1">
      <c r="A207" s="2" t="s">
        <v>172</v>
      </c>
      <c r="B207" s="48"/>
      <c r="C207" s="48"/>
      <c r="D207" s="48"/>
      <c r="E207" s="2"/>
      <c r="F207" s="2"/>
      <c r="G207" s="2"/>
      <c r="H207" s="2"/>
      <c r="I207" s="2"/>
      <c r="J207" s="2"/>
      <c r="K207" s="2"/>
    </row>
    <row r="208" spans="1:11" s="57" customFormat="1" ht="25.5" customHeight="1">
      <c r="A208" s="2" t="s">
        <v>173</v>
      </c>
      <c r="B208" s="48">
        <v>29825751.800000001</v>
      </c>
      <c r="C208" s="48">
        <v>30015354.309999999</v>
      </c>
      <c r="D208" s="48">
        <f>B208-C208</f>
        <v>-189602.50999999791</v>
      </c>
      <c r="E208" s="2"/>
      <c r="F208" s="2"/>
      <c r="G208" s="2"/>
      <c r="H208" s="2"/>
      <c r="I208" s="2"/>
      <c r="J208" s="2"/>
      <c r="K208" s="2"/>
    </row>
    <row r="209" spans="1:11" ht="25.5" customHeight="1">
      <c r="A209" s="2" t="s">
        <v>174</v>
      </c>
      <c r="B209" s="48">
        <v>0</v>
      </c>
      <c r="C209" s="48">
        <v>0</v>
      </c>
      <c r="D209" s="48">
        <f>B209-C209</f>
        <v>0</v>
      </c>
      <c r="E209" s="2"/>
      <c r="F209" s="2"/>
      <c r="G209" s="2"/>
      <c r="H209" s="2"/>
      <c r="I209" s="2"/>
      <c r="J209" s="2"/>
      <c r="K209" s="2"/>
    </row>
    <row r="210" spans="1:11" ht="25.5" customHeight="1">
      <c r="A210" s="2" t="s">
        <v>175</v>
      </c>
      <c r="B210" s="48">
        <v>0</v>
      </c>
      <c r="C210" s="48">
        <v>0</v>
      </c>
      <c r="D210" s="48">
        <f>B210-C210</f>
        <v>0</v>
      </c>
      <c r="E210" s="2"/>
      <c r="F210" s="2"/>
      <c r="G210" s="2"/>
      <c r="H210" s="2"/>
      <c r="I210" s="2"/>
      <c r="J210" s="2"/>
      <c r="K210" s="2"/>
    </row>
    <row r="211" spans="1:11" ht="25.5" customHeight="1">
      <c r="A211" s="2"/>
      <c r="B211" s="48"/>
      <c r="C211" s="48"/>
      <c r="D211" s="48"/>
      <c r="E211" s="2"/>
      <c r="F211" s="2"/>
      <c r="G211" s="2"/>
      <c r="H211" s="2"/>
      <c r="I211" s="2"/>
      <c r="J211" s="2"/>
      <c r="K211" s="2"/>
    </row>
    <row r="212" spans="1:11" ht="25.5" customHeight="1">
      <c r="A212" s="2" t="s">
        <v>176</v>
      </c>
      <c r="B212" s="48"/>
      <c r="C212" s="48"/>
      <c r="D212" s="48"/>
      <c r="E212" s="2"/>
      <c r="F212" s="2"/>
      <c r="G212" s="2"/>
      <c r="H212" s="2"/>
      <c r="I212" s="2"/>
      <c r="J212" s="2"/>
      <c r="K212" s="2"/>
    </row>
    <row r="213" spans="1:11" ht="25.5" customHeight="1">
      <c r="A213" s="2" t="s">
        <v>177</v>
      </c>
      <c r="B213" s="48">
        <v>0</v>
      </c>
      <c r="C213" s="48">
        <v>0</v>
      </c>
      <c r="D213" s="48">
        <f>B213-C213</f>
        <v>0</v>
      </c>
      <c r="E213" s="2"/>
      <c r="F213" s="2"/>
      <c r="G213" s="2"/>
      <c r="H213" s="2"/>
      <c r="I213" s="2"/>
      <c r="J213" s="2"/>
      <c r="K213" s="2"/>
    </row>
    <row r="214" spans="1:11" ht="25.5" customHeight="1">
      <c r="A214" s="2" t="s">
        <v>178</v>
      </c>
      <c r="B214" s="48">
        <v>0</v>
      </c>
      <c r="C214" s="48">
        <v>0</v>
      </c>
      <c r="D214" s="48">
        <f>B214-C214</f>
        <v>0</v>
      </c>
      <c r="E214" s="2"/>
      <c r="F214" s="2"/>
      <c r="G214" s="2"/>
      <c r="H214" s="2"/>
      <c r="I214" s="2"/>
      <c r="J214" s="2"/>
      <c r="K214" s="2"/>
    </row>
    <row r="215" spans="1:11" ht="25.5" customHeight="1">
      <c r="A215" s="2"/>
      <c r="B215" s="48"/>
      <c r="C215" s="48"/>
      <c r="D215" s="48"/>
      <c r="E215" s="2"/>
      <c r="F215" s="2"/>
      <c r="G215" s="2"/>
      <c r="H215" s="2"/>
      <c r="I215" s="2"/>
      <c r="J215" s="2"/>
      <c r="K215" s="2"/>
    </row>
    <row r="216" spans="1:11" ht="25.5" customHeight="1">
      <c r="A216" s="2" t="s">
        <v>179</v>
      </c>
      <c r="B216" s="48">
        <f>SUM(B220:B230)</f>
        <v>0</v>
      </c>
      <c r="C216" s="48">
        <f t="shared" ref="C216:D216" si="23">SUM(C220:C230)</f>
        <v>549604000</v>
      </c>
      <c r="D216" s="48">
        <f t="shared" si="23"/>
        <v>549604000</v>
      </c>
      <c r="E216" s="2"/>
      <c r="F216" s="2"/>
      <c r="G216" s="2"/>
      <c r="H216" s="2"/>
      <c r="I216" s="2"/>
      <c r="J216" s="2"/>
      <c r="K216" s="2"/>
    </row>
    <row r="217" spans="1:11" ht="25.5" customHeight="1">
      <c r="A217" s="2" t="s">
        <v>180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25.5" customHeight="1">
      <c r="A218" s="2"/>
      <c r="B218" s="80">
        <v>2018</v>
      </c>
      <c r="C218" s="80">
        <v>2019</v>
      </c>
      <c r="D218" s="79" t="s">
        <v>181</v>
      </c>
      <c r="E218" s="62"/>
      <c r="F218" s="2"/>
      <c r="G218" s="2"/>
      <c r="H218" s="2"/>
      <c r="I218" s="2"/>
      <c r="J218" s="2"/>
      <c r="K218" s="2"/>
    </row>
    <row r="219" spans="1:11" ht="35.25" customHeight="1">
      <c r="A219" s="2"/>
      <c r="B219" s="80"/>
      <c r="C219" s="80"/>
      <c r="D219" s="79"/>
      <c r="E219" s="2"/>
      <c r="F219" s="2"/>
      <c r="G219" s="2"/>
      <c r="H219" s="2"/>
      <c r="I219" s="2"/>
      <c r="J219" s="2"/>
      <c r="K219" s="2"/>
    </row>
    <row r="220" spans="1:11" s="57" customFormat="1" ht="25.5" customHeight="1">
      <c r="A220" s="2" t="s">
        <v>182</v>
      </c>
      <c r="B220" s="48">
        <v>0</v>
      </c>
      <c r="C220" s="48">
        <v>0</v>
      </c>
      <c r="D220" s="48">
        <f>C220-B220</f>
        <v>0</v>
      </c>
      <c r="E220" s="2"/>
      <c r="F220" s="2"/>
      <c r="G220" s="2"/>
      <c r="H220" s="2"/>
      <c r="I220" s="2"/>
      <c r="J220" s="2"/>
      <c r="K220" s="2"/>
    </row>
    <row r="221" spans="1:11" s="57" customFormat="1" ht="25.5" customHeight="1">
      <c r="A221" s="2" t="s">
        <v>183</v>
      </c>
      <c r="B221" s="48">
        <v>0</v>
      </c>
      <c r="C221" s="48">
        <v>25925000</v>
      </c>
      <c r="D221" s="48">
        <f t="shared" ref="D221:D230" si="24">C221-B221</f>
        <v>25925000</v>
      </c>
      <c r="E221" s="2"/>
      <c r="F221" s="2"/>
      <c r="G221" s="2"/>
      <c r="H221" s="2"/>
      <c r="I221" s="2"/>
      <c r="J221" s="2"/>
      <c r="K221" s="2"/>
    </row>
    <row r="222" spans="1:11" s="57" customFormat="1" ht="25.5" customHeight="1">
      <c r="A222" s="2" t="s">
        <v>184</v>
      </c>
      <c r="B222" s="48">
        <v>0</v>
      </c>
      <c r="C222" s="48">
        <v>0</v>
      </c>
      <c r="D222" s="48">
        <f t="shared" si="24"/>
        <v>0</v>
      </c>
      <c r="E222" s="2"/>
      <c r="F222" s="2"/>
      <c r="G222" s="2"/>
      <c r="H222" s="2"/>
      <c r="I222" s="2"/>
      <c r="J222" s="2"/>
      <c r="K222" s="2"/>
    </row>
    <row r="223" spans="1:11" s="57" customFormat="1" ht="25.5" customHeight="1">
      <c r="A223" s="2" t="s">
        <v>185</v>
      </c>
      <c r="B223" s="48">
        <v>0</v>
      </c>
      <c r="C223" s="48">
        <v>0</v>
      </c>
      <c r="D223" s="48">
        <f t="shared" si="24"/>
        <v>0</v>
      </c>
      <c r="E223" s="2"/>
      <c r="F223" s="2"/>
      <c r="G223" s="2"/>
      <c r="H223" s="2"/>
      <c r="I223" s="2"/>
      <c r="J223" s="2"/>
      <c r="K223" s="2"/>
    </row>
    <row r="224" spans="1:11" s="57" customFormat="1" ht="25.5" customHeight="1">
      <c r="A224" s="2" t="s">
        <v>186</v>
      </c>
      <c r="B224" s="48">
        <v>0</v>
      </c>
      <c r="C224" s="48">
        <v>512179000</v>
      </c>
      <c r="D224" s="48">
        <f t="shared" si="24"/>
        <v>512179000</v>
      </c>
      <c r="E224" s="2"/>
      <c r="F224" s="2"/>
      <c r="G224" s="2"/>
      <c r="H224" s="2"/>
      <c r="I224" s="2"/>
      <c r="J224" s="2"/>
      <c r="K224" s="2"/>
    </row>
    <row r="225" spans="1:11" s="57" customFormat="1" ht="25.5" customHeight="1">
      <c r="A225" s="2" t="s">
        <v>187</v>
      </c>
      <c r="B225" s="48">
        <v>0</v>
      </c>
      <c r="C225" s="48">
        <v>0</v>
      </c>
      <c r="D225" s="48">
        <f t="shared" si="24"/>
        <v>0</v>
      </c>
      <c r="E225" s="2"/>
      <c r="F225" s="2"/>
      <c r="G225" s="2"/>
      <c r="H225" s="2"/>
      <c r="I225" s="2"/>
      <c r="J225" s="2"/>
      <c r="K225" s="2"/>
    </row>
    <row r="226" spans="1:11" s="57" customFormat="1" ht="25.5" customHeight="1">
      <c r="A226" s="2" t="s">
        <v>188</v>
      </c>
      <c r="B226" s="48">
        <v>0</v>
      </c>
      <c r="C226" s="48">
        <v>0</v>
      </c>
      <c r="D226" s="48">
        <f t="shared" si="24"/>
        <v>0</v>
      </c>
      <c r="E226" s="2"/>
      <c r="F226" s="2"/>
      <c r="G226" s="2"/>
      <c r="H226" s="2"/>
      <c r="I226" s="2"/>
      <c r="J226" s="2"/>
      <c r="K226" s="2"/>
    </row>
    <row r="227" spans="1:11" s="57" customFormat="1" ht="25.5" customHeight="1">
      <c r="A227" s="2" t="s">
        <v>189</v>
      </c>
      <c r="B227" s="48">
        <v>0</v>
      </c>
      <c r="C227" s="48">
        <v>0</v>
      </c>
      <c r="D227" s="48">
        <f t="shared" si="24"/>
        <v>0</v>
      </c>
      <c r="E227" s="2"/>
      <c r="F227" s="2"/>
      <c r="G227" s="2"/>
      <c r="H227" s="2"/>
      <c r="I227" s="2"/>
      <c r="J227" s="2"/>
      <c r="K227" s="2"/>
    </row>
    <row r="228" spans="1:11" s="57" customFormat="1" ht="25.5" customHeight="1">
      <c r="A228" s="2" t="s">
        <v>190</v>
      </c>
      <c r="B228" s="48">
        <v>0</v>
      </c>
      <c r="C228" s="48">
        <v>0</v>
      </c>
      <c r="D228" s="48">
        <f t="shared" si="24"/>
        <v>0</v>
      </c>
      <c r="E228" s="2"/>
      <c r="F228" s="2"/>
      <c r="G228" s="2"/>
      <c r="H228" s="2"/>
      <c r="I228" s="2"/>
      <c r="J228" s="2"/>
      <c r="K228" s="2"/>
    </row>
    <row r="229" spans="1:11" s="57" customFormat="1" ht="25.5" customHeight="1">
      <c r="A229" s="2" t="s">
        <v>191</v>
      </c>
      <c r="B229" s="48">
        <v>0</v>
      </c>
      <c r="C229" s="48">
        <v>11500000</v>
      </c>
      <c r="D229" s="48">
        <f t="shared" si="24"/>
        <v>11500000</v>
      </c>
      <c r="E229" s="2"/>
      <c r="F229" s="2"/>
      <c r="G229" s="2"/>
      <c r="H229" s="2"/>
      <c r="I229" s="2"/>
      <c r="J229" s="2"/>
      <c r="K229" s="2"/>
    </row>
    <row r="230" spans="1:11" s="57" customFormat="1" ht="25.5" customHeight="1">
      <c r="A230" s="2" t="s">
        <v>192</v>
      </c>
      <c r="B230" s="48">
        <v>0</v>
      </c>
      <c r="C230" s="48">
        <v>0</v>
      </c>
      <c r="D230" s="48">
        <f t="shared" si="24"/>
        <v>0</v>
      </c>
      <c r="E230" s="2"/>
      <c r="F230" s="2"/>
      <c r="G230" s="2"/>
      <c r="H230" s="2"/>
      <c r="I230" s="2"/>
      <c r="J230" s="2"/>
      <c r="K230" s="2"/>
    </row>
    <row r="231" spans="1:11" s="57" customFormat="1" ht="25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s="57" customFormat="1" ht="25.5" customHeight="1">
      <c r="A232" s="2" t="s">
        <v>193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s="57" customFormat="1" ht="25.5" customHeight="1">
      <c r="A233" s="2" t="s">
        <v>194</v>
      </c>
      <c r="B233" s="80">
        <v>2018</v>
      </c>
      <c r="C233" s="80">
        <v>2019</v>
      </c>
      <c r="D233" s="79" t="s">
        <v>181</v>
      </c>
      <c r="E233" s="2"/>
      <c r="F233" s="2"/>
      <c r="G233" s="2"/>
      <c r="H233" s="2"/>
      <c r="I233" s="2"/>
      <c r="J233" s="2"/>
      <c r="K233" s="2"/>
    </row>
    <row r="234" spans="1:11" s="57" customFormat="1" ht="33.75" customHeight="1">
      <c r="A234" s="2"/>
      <c r="B234" s="80"/>
      <c r="C234" s="80"/>
      <c r="D234" s="79"/>
      <c r="E234" s="2"/>
      <c r="F234" s="2"/>
      <c r="G234" s="2"/>
      <c r="H234" s="2"/>
      <c r="I234" s="2"/>
      <c r="J234" s="2"/>
      <c r="K234" s="2"/>
    </row>
    <row r="235" spans="1:11" s="57" customFormat="1" ht="25.5" customHeight="1">
      <c r="A235" s="2" t="s">
        <v>288</v>
      </c>
      <c r="B235" s="48">
        <v>0</v>
      </c>
      <c r="C235" s="48">
        <v>0</v>
      </c>
      <c r="D235" s="48">
        <f>B235-C235</f>
        <v>0</v>
      </c>
      <c r="E235" s="2"/>
      <c r="F235" s="2"/>
      <c r="G235" s="2"/>
      <c r="H235" s="2"/>
      <c r="I235" s="2"/>
      <c r="J235" s="2"/>
      <c r="K235" s="2"/>
    </row>
    <row r="236" spans="1:11" s="57" customFormat="1" ht="25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25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25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25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25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25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25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25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25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25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25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25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25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25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25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25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25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25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25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25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25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25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25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25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25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25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25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25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25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25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25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25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25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25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25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25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25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25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25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25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25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25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25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25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25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25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25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25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25.5" customHeight="1"/>
    <row r="285" spans="1:11" ht="25.5" customHeight="1"/>
    <row r="286" spans="1:11" ht="25.5" customHeight="1"/>
    <row r="287" spans="1:11" ht="25.5" customHeight="1"/>
    <row r="288" spans="1:11" ht="25.5" customHeight="1"/>
    <row r="289" ht="25.5" customHeight="1"/>
    <row r="290" ht="25.5" customHeight="1"/>
    <row r="291" ht="25.5" customHeight="1"/>
    <row r="292" ht="25.5" customHeight="1"/>
    <row r="293" ht="25.5" customHeight="1"/>
    <row r="294" ht="25.5" customHeight="1"/>
    <row r="295" ht="25.5" customHeight="1"/>
    <row r="296" ht="25.5" customHeight="1"/>
    <row r="297" ht="25.5" customHeight="1"/>
    <row r="298" ht="25.5" customHeight="1"/>
    <row r="299" ht="25.5" customHeight="1"/>
    <row r="300" ht="25.5" customHeight="1"/>
    <row r="301" ht="25.5" customHeight="1"/>
    <row r="302" ht="25.5" customHeight="1"/>
    <row r="303" ht="25.5" customHeight="1"/>
    <row r="304" ht="25.5" customHeight="1"/>
    <row r="305" ht="25.5" customHeight="1"/>
    <row r="306" ht="25.5" customHeight="1"/>
    <row r="307" ht="25.5" customHeight="1"/>
    <row r="308" ht="25.5" customHeight="1"/>
    <row r="309" ht="25.5" customHeight="1"/>
    <row r="310" ht="25.5" customHeight="1"/>
    <row r="311" ht="25.5" customHeight="1"/>
    <row r="312" ht="25.5" customHeight="1"/>
    <row r="313" ht="25.5" customHeight="1"/>
    <row r="314" ht="25.5" customHeight="1"/>
    <row r="315" ht="25.5" customHeight="1"/>
    <row r="316" ht="25.5" customHeight="1"/>
    <row r="317" ht="25.5" customHeight="1"/>
    <row r="318" ht="25.5" customHeight="1"/>
    <row r="319" ht="25.5" customHeight="1"/>
    <row r="320" ht="25.5" customHeight="1"/>
    <row r="321" ht="25.5" customHeight="1"/>
    <row r="322" ht="25.5" customHeight="1"/>
    <row r="323" ht="25.5" customHeight="1"/>
  </sheetData>
  <mergeCells count="10">
    <mergeCell ref="D233:D234"/>
    <mergeCell ref="B233:B234"/>
    <mergeCell ref="C233:C234"/>
    <mergeCell ref="A1:E1"/>
    <mergeCell ref="A2:E2"/>
    <mergeCell ref="A3:E3"/>
    <mergeCell ref="A6:K6"/>
    <mergeCell ref="D218:D219"/>
    <mergeCell ref="B218:B219"/>
    <mergeCell ref="C218:C219"/>
  </mergeCells>
  <pageMargins left="0.17" right="0.17" top="0.75" bottom="1.5" header="0.3" footer="0.3"/>
  <pageSetup paperSize="5" scale="5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62" zoomScaleNormal="62" workbookViewId="0">
      <selection activeCell="G28" sqref="G28"/>
    </sheetView>
  </sheetViews>
  <sheetFormatPr defaultRowHeight="26.25"/>
  <cols>
    <col min="1" max="1" width="41.2109375" style="50" customWidth="1"/>
    <col min="2" max="2" width="9.140625" style="50"/>
    <col min="3" max="3" width="15.28515625" style="50" bestFit="1" customWidth="1"/>
    <col min="4" max="4" width="14.85546875" style="50" customWidth="1"/>
    <col min="5" max="5" width="13.140625" style="50" customWidth="1"/>
    <col min="6" max="6" width="9.140625" style="50"/>
    <col min="7" max="7" width="9.5" style="50" bestFit="1" customWidth="1"/>
    <col min="8" max="16384" width="9.140625" style="50"/>
  </cols>
  <sheetData>
    <row r="1" spans="1:7" s="61" customFormat="1" ht="21.75" customHeight="1">
      <c r="A1" s="83" t="s">
        <v>0</v>
      </c>
      <c r="B1" s="84"/>
      <c r="C1" s="84"/>
      <c r="D1" s="84"/>
      <c r="E1" s="85"/>
    </row>
    <row r="2" spans="1:7" s="61" customFormat="1" ht="21.75" customHeight="1">
      <c r="A2" s="86" t="s">
        <v>299</v>
      </c>
      <c r="B2" s="87"/>
      <c r="C2" s="87"/>
      <c r="D2" s="87"/>
      <c r="E2" s="88"/>
    </row>
    <row r="3" spans="1:7" s="61" customFormat="1" ht="21.75" customHeight="1">
      <c r="A3" s="86" t="s">
        <v>300</v>
      </c>
      <c r="B3" s="87"/>
      <c r="C3" s="87"/>
      <c r="D3" s="87"/>
      <c r="E3" s="88"/>
    </row>
    <row r="4" spans="1:7" s="61" customFormat="1" ht="21.75" customHeight="1">
      <c r="A4" s="86" t="s">
        <v>1</v>
      </c>
      <c r="B4" s="87"/>
      <c r="C4" s="87"/>
      <c r="D4" s="87"/>
      <c r="E4" s="88"/>
    </row>
    <row r="5" spans="1:7" s="61" customFormat="1" ht="21.75" customHeight="1">
      <c r="A5" s="89" t="s">
        <v>195</v>
      </c>
      <c r="B5" s="90"/>
      <c r="C5" s="90"/>
      <c r="D5" s="90"/>
      <c r="E5" s="91"/>
    </row>
    <row r="6" spans="1:7">
      <c r="A6" s="63"/>
      <c r="B6" s="64" t="s">
        <v>3</v>
      </c>
      <c r="C6" s="64" t="s">
        <v>4</v>
      </c>
      <c r="D6" s="64" t="s">
        <v>5</v>
      </c>
      <c r="E6" s="65" t="s">
        <v>6</v>
      </c>
    </row>
    <row r="7" spans="1:7" s="41" customFormat="1" ht="25.5" customHeight="1">
      <c r="A7" s="66" t="s">
        <v>2</v>
      </c>
      <c r="B7" s="67"/>
      <c r="C7" s="68">
        <f>C8+C9+C15</f>
        <v>2040837000</v>
      </c>
      <c r="D7" s="68">
        <f>D8+D9+D15</f>
        <v>2009592828.3</v>
      </c>
      <c r="E7" s="69">
        <f>E16</f>
        <v>31244171.699999999</v>
      </c>
    </row>
    <row r="8" spans="1:7" s="44" customFormat="1" ht="25.5" customHeight="1">
      <c r="A8" s="70" t="s">
        <v>7</v>
      </c>
      <c r="B8" s="71" t="s">
        <v>20</v>
      </c>
      <c r="C8" s="72">
        <f>CALK!B29</f>
        <v>68400000</v>
      </c>
      <c r="D8" s="72">
        <f>CALK!C29</f>
        <v>68400000</v>
      </c>
      <c r="E8" s="73">
        <f>CALK!D29</f>
        <v>0</v>
      </c>
    </row>
    <row r="9" spans="1:7" s="44" customFormat="1" ht="25.5" customHeight="1">
      <c r="A9" s="70" t="s">
        <v>8</v>
      </c>
      <c r="B9" s="71"/>
      <c r="C9" s="72">
        <f>SUM(C10:C14)</f>
        <v>1966937000</v>
      </c>
      <c r="D9" s="72">
        <f>SUM(D10:D14)</f>
        <v>1933492000</v>
      </c>
      <c r="E9" s="73">
        <f>SUM(E10:E14)</f>
        <v>33445000</v>
      </c>
    </row>
    <row r="10" spans="1:7" s="44" customFormat="1" ht="25.5" customHeight="1">
      <c r="A10" s="70" t="s">
        <v>9</v>
      </c>
      <c r="B10" s="71" t="s">
        <v>21</v>
      </c>
      <c r="C10" s="72">
        <f>CALK!B38</f>
        <v>834826000</v>
      </c>
      <c r="D10" s="72">
        <f>CALK!C38</f>
        <v>834826000</v>
      </c>
      <c r="E10" s="73">
        <f>CALK!D38</f>
        <v>0</v>
      </c>
    </row>
    <row r="11" spans="1:7" s="44" customFormat="1" ht="25.5" customHeight="1">
      <c r="A11" s="70" t="s">
        <v>10</v>
      </c>
      <c r="B11" s="71" t="s">
        <v>22</v>
      </c>
      <c r="C11" s="72">
        <v>131806000</v>
      </c>
      <c r="D11" s="72">
        <f>CALK!C46</f>
        <v>98361000</v>
      </c>
      <c r="E11" s="73">
        <f>C11-D11</f>
        <v>33445000</v>
      </c>
      <c r="G11" s="48"/>
    </row>
    <row r="12" spans="1:7" s="44" customFormat="1" ht="25.5" customHeight="1">
      <c r="A12" s="70" t="s">
        <v>11</v>
      </c>
      <c r="B12" s="71" t="s">
        <v>23</v>
      </c>
      <c r="C12" s="72">
        <f>CALK!B55</f>
        <v>629055000</v>
      </c>
      <c r="D12" s="72">
        <f>CALK!C55</f>
        <v>629055000</v>
      </c>
      <c r="E12" s="73">
        <f>CALK!D55</f>
        <v>0</v>
      </c>
    </row>
    <row r="13" spans="1:7" s="44" customFormat="1" ht="25.5" customHeight="1">
      <c r="A13" s="70" t="s">
        <v>12</v>
      </c>
      <c r="B13" s="71" t="s">
        <v>24</v>
      </c>
      <c r="C13" s="72">
        <f>CALK!B71</f>
        <v>350000000</v>
      </c>
      <c r="D13" s="72">
        <f>CALK!C71</f>
        <v>350000000</v>
      </c>
      <c r="E13" s="73">
        <f>CALK!D71</f>
        <v>0</v>
      </c>
    </row>
    <row r="14" spans="1:7" s="44" customFormat="1" ht="25.5" customHeight="1">
      <c r="A14" s="70" t="s">
        <v>13</v>
      </c>
      <c r="B14" s="71" t="s">
        <v>25</v>
      </c>
      <c r="C14" s="72">
        <f>CALK!B77</f>
        <v>21250000</v>
      </c>
      <c r="D14" s="72">
        <f>CALK!C77</f>
        <v>21250000</v>
      </c>
      <c r="E14" s="73">
        <f>CALK!D77</f>
        <v>0</v>
      </c>
    </row>
    <row r="15" spans="1:7" s="44" customFormat="1" ht="25.5" customHeight="1">
      <c r="A15" s="70" t="s">
        <v>14</v>
      </c>
      <c r="B15" s="71" t="s">
        <v>26</v>
      </c>
      <c r="C15" s="72">
        <f>CALK!B83</f>
        <v>5500000</v>
      </c>
      <c r="D15" s="72">
        <f>CALK!C83</f>
        <v>7700828.2999999998</v>
      </c>
      <c r="E15" s="73">
        <f>CALK!D83</f>
        <v>-2200828.2999999998</v>
      </c>
    </row>
    <row r="16" spans="1:7" s="44" customFormat="1" ht="25.5" customHeight="1">
      <c r="A16" s="70" t="s">
        <v>15</v>
      </c>
      <c r="B16" s="74"/>
      <c r="C16" s="72">
        <f>C7</f>
        <v>2040837000</v>
      </c>
      <c r="D16" s="72">
        <f t="shared" ref="D16" si="0">SUM(D8:D15)</f>
        <v>3943084828.3000002</v>
      </c>
      <c r="E16" s="73">
        <f>E8+E9+E15</f>
        <v>31244171.699999999</v>
      </c>
    </row>
    <row r="17" spans="1:5" s="41" customFormat="1" ht="25.5" customHeight="1">
      <c r="A17" s="66" t="s">
        <v>16</v>
      </c>
      <c r="B17" s="67"/>
      <c r="C17" s="68"/>
      <c r="D17" s="68"/>
      <c r="E17" s="69"/>
    </row>
    <row r="18" spans="1:5" s="44" customFormat="1" ht="25.5" customHeight="1">
      <c r="A18" s="70" t="s">
        <v>17</v>
      </c>
      <c r="B18" s="71" t="s">
        <v>27</v>
      </c>
      <c r="C18" s="72">
        <f>CALK!B94</f>
        <v>733140840</v>
      </c>
      <c r="D18" s="72">
        <f>CALK!C94</f>
        <v>700765283</v>
      </c>
      <c r="E18" s="73">
        <f>CALK!D94</f>
        <v>32375557</v>
      </c>
    </row>
    <row r="19" spans="1:5" s="44" customFormat="1" ht="25.5" customHeight="1">
      <c r="A19" s="70" t="s">
        <v>18</v>
      </c>
      <c r="B19" s="71" t="s">
        <v>28</v>
      </c>
      <c r="C19" s="72">
        <f>CALK!B101</f>
        <v>847514000</v>
      </c>
      <c r="D19" s="72">
        <f>CALK!C101</f>
        <v>834873000</v>
      </c>
      <c r="E19" s="73">
        <f>CALK!D101</f>
        <v>12641000</v>
      </c>
    </row>
    <row r="20" spans="1:5" s="44" customFormat="1" ht="25.5" customHeight="1">
      <c r="A20" s="70" t="s">
        <v>19</v>
      </c>
      <c r="B20" s="71" t="s">
        <v>29</v>
      </c>
      <c r="C20" s="72">
        <f>CALK!B107</f>
        <v>474605000</v>
      </c>
      <c r="D20" s="72">
        <f>CALK!C107</f>
        <v>464060000</v>
      </c>
      <c r="E20" s="73">
        <f>CALK!D107</f>
        <v>10545000</v>
      </c>
    </row>
    <row r="21" spans="1:5" s="44" customFormat="1" ht="25.5" customHeight="1">
      <c r="A21" s="70" t="s">
        <v>31</v>
      </c>
      <c r="B21" s="71" t="s">
        <v>30</v>
      </c>
      <c r="C21" s="72">
        <f>CALK!B113</f>
        <v>15000000</v>
      </c>
      <c r="D21" s="72">
        <f>CALK!C113</f>
        <v>15000000</v>
      </c>
      <c r="E21" s="73">
        <f>CALK!D113</f>
        <v>0</v>
      </c>
    </row>
    <row r="22" spans="1:5" s="44" customFormat="1" ht="25.5" customHeight="1">
      <c r="A22" s="70" t="s">
        <v>32</v>
      </c>
      <c r="B22" s="71" t="s">
        <v>33</v>
      </c>
      <c r="C22" s="72">
        <f>CALK!B125</f>
        <v>402911.8</v>
      </c>
      <c r="D22" s="72">
        <f>CALK!C125</f>
        <v>0</v>
      </c>
      <c r="E22" s="73">
        <f>CALK!D125</f>
        <v>402911.8</v>
      </c>
    </row>
    <row r="23" spans="1:5" s="44" customFormat="1" ht="25.5" customHeight="1">
      <c r="A23" s="70" t="s">
        <v>34</v>
      </c>
      <c r="B23" s="71" t="s">
        <v>36</v>
      </c>
      <c r="C23" s="72">
        <f>SUM(C18:C22)</f>
        <v>2070662751.8</v>
      </c>
      <c r="D23" s="72">
        <f t="shared" ref="D23:E23" si="1">SUM(D18:D22)</f>
        <v>2014698283</v>
      </c>
      <c r="E23" s="73">
        <f t="shared" si="1"/>
        <v>55964468.799999997</v>
      </c>
    </row>
    <row r="24" spans="1:5" s="44" customFormat="1" ht="25.5" customHeight="1">
      <c r="A24" s="70" t="s">
        <v>35</v>
      </c>
      <c r="B24" s="74"/>
      <c r="C24" s="72">
        <f>C7-C23</f>
        <v>-29825751.799999952</v>
      </c>
      <c r="D24" s="72">
        <f>D7-D23</f>
        <v>-5105454.7000000477</v>
      </c>
      <c r="E24" s="73">
        <f>C24-D24</f>
        <v>-24720297.099999905</v>
      </c>
    </row>
    <row r="25" spans="1:5" s="41" customFormat="1" ht="25.5" customHeight="1">
      <c r="A25" s="66" t="s">
        <v>37</v>
      </c>
      <c r="B25" s="67"/>
      <c r="C25" s="68">
        <f>SUM(C26:C27)</f>
        <v>29825751.800000001</v>
      </c>
      <c r="D25" s="68">
        <f t="shared" ref="D25:E25" si="2">SUM(D26:D27)</f>
        <v>30015354.309999999</v>
      </c>
      <c r="E25" s="69">
        <f t="shared" si="2"/>
        <v>-189602.50999999791</v>
      </c>
    </row>
    <row r="26" spans="1:5" s="44" customFormat="1" ht="25.5" customHeight="1">
      <c r="A26" s="70" t="s">
        <v>39</v>
      </c>
      <c r="B26" s="74"/>
      <c r="C26" s="72">
        <v>29825751.800000001</v>
      </c>
      <c r="D26" s="72">
        <v>30015354.309999999</v>
      </c>
      <c r="E26" s="73">
        <f>C26-D26</f>
        <v>-189602.50999999791</v>
      </c>
    </row>
    <row r="27" spans="1:5" s="44" customFormat="1" ht="25.5" customHeight="1">
      <c r="A27" s="70" t="s">
        <v>40</v>
      </c>
      <c r="B27" s="74"/>
      <c r="C27" s="72">
        <v>0</v>
      </c>
      <c r="D27" s="72">
        <v>0</v>
      </c>
      <c r="E27" s="73">
        <f>C27-D27</f>
        <v>0</v>
      </c>
    </row>
    <row r="28" spans="1:5" s="44" customFormat="1" ht="25.5" customHeight="1">
      <c r="A28" s="70" t="s">
        <v>41</v>
      </c>
      <c r="B28" s="74"/>
      <c r="C28" s="72"/>
      <c r="D28" s="72"/>
      <c r="E28" s="73"/>
    </row>
    <row r="29" spans="1:5" s="41" customFormat="1" ht="25.5" customHeight="1" thickBot="1">
      <c r="A29" s="75" t="s">
        <v>38</v>
      </c>
      <c r="B29" s="76"/>
      <c r="C29" s="77">
        <v>0</v>
      </c>
      <c r="D29" s="77">
        <f>D26+D24</f>
        <v>24909899.609999951</v>
      </c>
      <c r="E29" s="78">
        <f>C29-D29</f>
        <v>-24909899.609999951</v>
      </c>
    </row>
  </sheetData>
  <mergeCells count="5">
    <mergeCell ref="A1:E1"/>
    <mergeCell ref="A2:E2"/>
    <mergeCell ref="A3:E3"/>
    <mergeCell ref="A4:E4"/>
    <mergeCell ref="A5:E5"/>
  </mergeCells>
  <pageMargins left="0.21" right="0.24" top="0.75" bottom="1" header="0.3" footer="0.3"/>
  <pageSetup paperSize="5" scale="60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5"/>
  <sheetViews>
    <sheetView tabSelected="1" zoomScale="73" zoomScaleNormal="73" workbookViewId="0">
      <selection activeCell="K2" sqref="K2"/>
    </sheetView>
  </sheetViews>
  <sheetFormatPr defaultColWidth="9" defaultRowHeight="26.25"/>
  <cols>
    <col min="1" max="1" width="2.78515625" customWidth="1"/>
    <col min="2" max="2" width="23.5703125" customWidth="1"/>
    <col min="3" max="3" width="5.2109375" customWidth="1"/>
    <col min="4" max="4" width="6.92578125" customWidth="1"/>
    <col min="5" max="5" width="7.2109375" customWidth="1"/>
    <col min="6" max="6" width="6.85546875" customWidth="1"/>
    <col min="7" max="7" width="9.5" customWidth="1"/>
    <col min="8" max="8" width="7.42578125" customWidth="1"/>
    <col min="9" max="9" width="7.7109375" customWidth="1"/>
    <col min="10" max="10" width="4.140625" customWidth="1"/>
  </cols>
  <sheetData>
    <row r="1" spans="1:11">
      <c r="A1" s="122" t="s">
        <v>299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>
      <c r="A2" s="122" t="s">
        <v>300</v>
      </c>
      <c r="B2" s="122"/>
      <c r="C2" s="122"/>
      <c r="D2" s="122"/>
      <c r="E2" s="122"/>
      <c r="F2" s="122"/>
      <c r="G2" s="122"/>
      <c r="H2" s="122"/>
      <c r="I2" s="122"/>
      <c r="J2" s="122"/>
      <c r="K2" s="4"/>
    </row>
    <row r="3" spans="1:11">
      <c r="A3" s="122" t="s">
        <v>1</v>
      </c>
      <c r="B3" s="122"/>
      <c r="C3" s="122"/>
      <c r="D3" s="122"/>
      <c r="E3" s="122"/>
      <c r="F3" s="122"/>
      <c r="G3" s="122"/>
      <c r="H3" s="122"/>
      <c r="I3" s="122"/>
      <c r="J3" s="122"/>
      <c r="K3" s="4"/>
    </row>
    <row r="4" spans="1:11">
      <c r="A4" s="122" t="s">
        <v>196</v>
      </c>
      <c r="B4" s="122"/>
      <c r="C4" s="122"/>
      <c r="D4" s="122"/>
      <c r="E4" s="122"/>
      <c r="F4" s="122"/>
      <c r="G4" s="122"/>
      <c r="H4" s="122"/>
      <c r="I4" s="122"/>
      <c r="J4" s="122"/>
      <c r="K4" s="4"/>
    </row>
    <row r="5" spans="1:11">
      <c r="A5" s="123" t="s">
        <v>197</v>
      </c>
      <c r="B5" s="98" t="s">
        <v>198</v>
      </c>
      <c r="C5" s="118" t="s">
        <v>199</v>
      </c>
      <c r="D5" s="118"/>
      <c r="E5" s="118"/>
      <c r="F5" s="98" t="s">
        <v>200</v>
      </c>
      <c r="G5" s="98" t="s">
        <v>230</v>
      </c>
      <c r="H5" s="98" t="s">
        <v>201</v>
      </c>
      <c r="I5" s="124" t="s">
        <v>202</v>
      </c>
      <c r="J5" s="125" t="s">
        <v>203</v>
      </c>
    </row>
    <row r="6" spans="1:11" s="130" customFormat="1" ht="26.25" customHeight="1">
      <c r="A6" s="126"/>
      <c r="B6" s="99"/>
      <c r="C6" s="127" t="s">
        <v>204</v>
      </c>
      <c r="D6" s="127" t="s">
        <v>205</v>
      </c>
      <c r="E6" s="127" t="s">
        <v>206</v>
      </c>
      <c r="F6" s="99"/>
      <c r="G6" s="99"/>
      <c r="H6" s="99"/>
      <c r="I6" s="128"/>
      <c r="J6" s="129"/>
    </row>
    <row r="7" spans="1:11" s="130" customFormat="1" ht="15.75">
      <c r="A7" s="131" t="s">
        <v>208</v>
      </c>
      <c r="B7" s="131" t="s">
        <v>207</v>
      </c>
      <c r="C7" s="131"/>
      <c r="D7" s="131"/>
      <c r="E7" s="131"/>
      <c r="F7" s="131"/>
      <c r="G7" s="131"/>
      <c r="H7" s="131"/>
      <c r="I7" s="131"/>
      <c r="J7" s="131"/>
    </row>
    <row r="8" spans="1:11" s="130" customFormat="1" ht="15.75">
      <c r="A8" s="131"/>
      <c r="B8" s="131" t="s">
        <v>215</v>
      </c>
      <c r="C8" s="131"/>
      <c r="D8" s="131"/>
      <c r="E8" s="131"/>
      <c r="F8" s="131"/>
      <c r="G8" s="131"/>
      <c r="H8" s="131"/>
      <c r="I8" s="131"/>
      <c r="J8" s="131"/>
    </row>
    <row r="9" spans="1:11" s="130" customFormat="1" ht="15.75">
      <c r="A9" s="131" t="s">
        <v>209</v>
      </c>
      <c r="B9" s="131" t="s">
        <v>210</v>
      </c>
      <c r="C9" s="131"/>
      <c r="D9" s="131"/>
      <c r="E9" s="131"/>
      <c r="F9" s="131"/>
      <c r="G9" s="131"/>
      <c r="H9" s="131"/>
      <c r="I9" s="131"/>
      <c r="J9" s="131"/>
    </row>
    <row r="10" spans="1:11" s="130" customFormat="1" ht="33" customHeight="1">
      <c r="A10" s="131"/>
      <c r="B10" s="132" t="s">
        <v>439</v>
      </c>
      <c r="C10" s="131"/>
      <c r="D10" s="131"/>
      <c r="E10" s="131"/>
      <c r="F10" s="131">
        <v>3050105</v>
      </c>
      <c r="G10" s="133">
        <v>200000</v>
      </c>
      <c r="H10" s="134" t="s">
        <v>440</v>
      </c>
      <c r="I10" s="134" t="s">
        <v>441</v>
      </c>
      <c r="J10" s="131"/>
    </row>
    <row r="11" spans="1:11" s="130" customFormat="1" ht="31.5">
      <c r="A11" s="131"/>
      <c r="B11" s="135" t="s">
        <v>442</v>
      </c>
      <c r="C11" s="131"/>
      <c r="D11" s="131"/>
      <c r="E11" s="131"/>
      <c r="F11" s="131">
        <v>3050105</v>
      </c>
      <c r="G11" s="133">
        <v>200000</v>
      </c>
      <c r="H11" s="134" t="s">
        <v>440</v>
      </c>
      <c r="I11" s="134" t="s">
        <v>441</v>
      </c>
      <c r="J11" s="131"/>
    </row>
    <row r="12" spans="1:11" s="130" customFormat="1" ht="31.5">
      <c r="A12" s="131"/>
      <c r="B12" s="135" t="s">
        <v>443</v>
      </c>
      <c r="C12" s="131"/>
      <c r="D12" s="131"/>
      <c r="E12" s="131"/>
      <c r="F12" s="131">
        <v>3050105</v>
      </c>
      <c r="G12" s="136" t="s">
        <v>444</v>
      </c>
      <c r="H12" s="134" t="s">
        <v>440</v>
      </c>
      <c r="I12" s="134" t="s">
        <v>441</v>
      </c>
      <c r="J12" s="131"/>
    </row>
    <row r="13" spans="1:11" s="130" customFormat="1" ht="31.5">
      <c r="A13" s="131"/>
      <c r="B13" s="135" t="s">
        <v>445</v>
      </c>
      <c r="C13" s="131"/>
      <c r="D13" s="131"/>
      <c r="E13" s="131"/>
      <c r="F13" s="131">
        <v>3050105</v>
      </c>
      <c r="G13" s="137">
        <v>150000</v>
      </c>
      <c r="H13" s="134" t="s">
        <v>440</v>
      </c>
      <c r="I13" s="134" t="s">
        <v>441</v>
      </c>
      <c r="J13" s="131"/>
    </row>
    <row r="14" spans="1:11" s="130" customFormat="1" ht="15.75">
      <c r="A14" s="131"/>
      <c r="B14" s="135" t="s">
        <v>446</v>
      </c>
      <c r="C14" s="131"/>
      <c r="D14" s="131"/>
      <c r="E14" s="131"/>
      <c r="F14" s="131">
        <v>3050206</v>
      </c>
      <c r="G14" s="137">
        <v>1500000</v>
      </c>
      <c r="H14" s="134" t="s">
        <v>440</v>
      </c>
      <c r="I14" s="134" t="s">
        <v>441</v>
      </c>
      <c r="J14" s="131"/>
    </row>
    <row r="15" spans="1:11" s="130" customFormat="1" ht="15.75">
      <c r="A15" s="131"/>
      <c r="B15" s="135" t="s">
        <v>447</v>
      </c>
      <c r="C15" s="131"/>
      <c r="D15" s="131"/>
      <c r="E15" s="131"/>
      <c r="F15" s="131">
        <v>3060102</v>
      </c>
      <c r="G15" s="137">
        <v>1250000</v>
      </c>
      <c r="H15" s="134" t="s">
        <v>440</v>
      </c>
      <c r="I15" s="134" t="s">
        <v>448</v>
      </c>
      <c r="J15" s="131"/>
    </row>
    <row r="16" spans="1:11" s="130" customFormat="1" ht="15.75">
      <c r="A16" s="131"/>
      <c r="B16" s="135" t="s">
        <v>449</v>
      </c>
      <c r="C16" s="131"/>
      <c r="D16" s="131"/>
      <c r="E16" s="131"/>
      <c r="F16" s="131">
        <v>3050203</v>
      </c>
      <c r="G16" s="137">
        <v>1200000</v>
      </c>
      <c r="H16" s="134" t="s">
        <v>440</v>
      </c>
      <c r="I16" s="134" t="s">
        <v>441</v>
      </c>
      <c r="J16" s="131"/>
    </row>
    <row r="17" spans="1:10" s="130" customFormat="1" ht="15.75">
      <c r="A17" s="131"/>
      <c r="B17" s="135" t="s">
        <v>450</v>
      </c>
      <c r="C17" s="131"/>
      <c r="D17" s="131"/>
      <c r="E17" s="131"/>
      <c r="F17" s="131">
        <v>3050206</v>
      </c>
      <c r="G17" s="137">
        <v>50000</v>
      </c>
      <c r="H17" s="134" t="s">
        <v>440</v>
      </c>
      <c r="I17" s="134" t="s">
        <v>441</v>
      </c>
      <c r="J17" s="131"/>
    </row>
    <row r="18" spans="1:10" s="130" customFormat="1" ht="31.5">
      <c r="A18" s="131"/>
      <c r="B18" s="135" t="s">
        <v>451</v>
      </c>
      <c r="C18" s="131"/>
      <c r="D18" s="131"/>
      <c r="E18" s="131"/>
      <c r="F18" s="131">
        <v>3050104</v>
      </c>
      <c r="G18" s="137">
        <v>300000</v>
      </c>
      <c r="H18" s="134" t="s">
        <v>440</v>
      </c>
      <c r="I18" s="134" t="s">
        <v>441</v>
      </c>
      <c r="J18" s="131"/>
    </row>
    <row r="19" spans="1:10" s="130" customFormat="1" ht="31.5">
      <c r="A19" s="131"/>
      <c r="B19" s="135" t="s">
        <v>452</v>
      </c>
      <c r="C19" s="131"/>
      <c r="D19" s="131"/>
      <c r="E19" s="131"/>
      <c r="F19" s="131">
        <v>3050105</v>
      </c>
      <c r="G19" s="137">
        <v>100000</v>
      </c>
      <c r="H19" s="134" t="s">
        <v>440</v>
      </c>
      <c r="I19" s="134" t="s">
        <v>441</v>
      </c>
      <c r="J19" s="131"/>
    </row>
    <row r="20" spans="1:10" s="130" customFormat="1" ht="31.5">
      <c r="A20" s="131"/>
      <c r="B20" s="135" t="s">
        <v>453</v>
      </c>
      <c r="C20" s="131"/>
      <c r="D20" s="131"/>
      <c r="E20" s="131"/>
      <c r="F20" s="131">
        <v>3050105</v>
      </c>
      <c r="G20" s="137">
        <v>150000</v>
      </c>
      <c r="H20" s="134" t="s">
        <v>454</v>
      </c>
      <c r="I20" s="134" t="s">
        <v>441</v>
      </c>
      <c r="J20" s="131"/>
    </row>
    <row r="21" spans="1:10" s="130" customFormat="1" ht="31.5">
      <c r="A21" s="131"/>
      <c r="B21" s="135" t="s">
        <v>455</v>
      </c>
      <c r="C21" s="131"/>
      <c r="D21" s="131"/>
      <c r="E21" s="131"/>
      <c r="F21" s="131">
        <v>3050201</v>
      </c>
      <c r="G21" s="137">
        <v>300000</v>
      </c>
      <c r="H21" s="134" t="s">
        <v>454</v>
      </c>
      <c r="I21" s="134" t="s">
        <v>441</v>
      </c>
      <c r="J21" s="131"/>
    </row>
    <row r="22" spans="1:10" s="130" customFormat="1" ht="31.5">
      <c r="A22" s="131"/>
      <c r="B22" s="135" t="s">
        <v>456</v>
      </c>
      <c r="C22" s="131"/>
      <c r="D22" s="131"/>
      <c r="E22" s="131"/>
      <c r="F22" s="131">
        <v>3050105</v>
      </c>
      <c r="G22" s="137">
        <v>150000</v>
      </c>
      <c r="H22" s="134" t="s">
        <v>454</v>
      </c>
      <c r="I22" s="134" t="s">
        <v>441</v>
      </c>
      <c r="J22" s="131"/>
    </row>
    <row r="23" spans="1:10" s="130" customFormat="1" ht="31.5">
      <c r="A23" s="131"/>
      <c r="B23" s="135" t="s">
        <v>457</v>
      </c>
      <c r="C23" s="131"/>
      <c r="D23" s="131"/>
      <c r="E23" s="131"/>
      <c r="F23" s="131">
        <v>3050201</v>
      </c>
      <c r="G23" s="137">
        <v>4200000</v>
      </c>
      <c r="H23" s="134" t="s">
        <v>454</v>
      </c>
      <c r="I23" s="134" t="s">
        <v>441</v>
      </c>
      <c r="J23" s="131"/>
    </row>
    <row r="24" spans="1:10" s="130" customFormat="1" ht="15.75">
      <c r="A24" s="131"/>
      <c r="B24" s="135" t="s">
        <v>458</v>
      </c>
      <c r="C24" s="131"/>
      <c r="D24" s="131"/>
      <c r="E24" s="131"/>
      <c r="F24" s="131">
        <v>3050201</v>
      </c>
      <c r="G24" s="137">
        <v>3000000</v>
      </c>
      <c r="H24" s="134" t="s">
        <v>454</v>
      </c>
      <c r="I24" s="134" t="s">
        <v>441</v>
      </c>
      <c r="J24" s="131"/>
    </row>
    <row r="25" spans="1:10" s="130" customFormat="1" ht="31.5">
      <c r="A25" s="131"/>
      <c r="B25" s="135" t="s">
        <v>459</v>
      </c>
      <c r="C25" s="131"/>
      <c r="D25" s="131"/>
      <c r="E25" s="131"/>
      <c r="F25" s="131"/>
      <c r="G25" s="137"/>
      <c r="H25" s="134"/>
      <c r="I25" s="134"/>
      <c r="J25" s="131"/>
    </row>
    <row r="26" spans="1:10" s="130" customFormat="1" ht="15.75">
      <c r="A26" s="131"/>
      <c r="B26" s="135" t="s">
        <v>460</v>
      </c>
      <c r="C26" s="131"/>
      <c r="D26" s="131"/>
      <c r="E26" s="131"/>
      <c r="F26" s="131">
        <v>3050204</v>
      </c>
      <c r="G26" s="137">
        <v>200000</v>
      </c>
      <c r="H26" s="134" t="s">
        <v>454</v>
      </c>
      <c r="I26" s="134" t="s">
        <v>441</v>
      </c>
      <c r="J26" s="131"/>
    </row>
    <row r="27" spans="1:10" s="130" customFormat="1" ht="15.75">
      <c r="A27" s="131"/>
      <c r="B27" s="135" t="s">
        <v>461</v>
      </c>
      <c r="C27" s="131"/>
      <c r="D27" s="131"/>
      <c r="E27" s="131"/>
      <c r="F27" s="131">
        <v>3050206</v>
      </c>
      <c r="G27" s="137">
        <v>1000000</v>
      </c>
      <c r="H27" s="134" t="s">
        <v>454</v>
      </c>
      <c r="I27" s="134" t="s">
        <v>441</v>
      </c>
      <c r="J27" s="131"/>
    </row>
    <row r="28" spans="1:10" s="130" customFormat="1" ht="15.75">
      <c r="A28" s="131"/>
      <c r="B28" s="135" t="s">
        <v>462</v>
      </c>
      <c r="C28" s="131"/>
      <c r="D28" s="131"/>
      <c r="E28" s="131"/>
      <c r="F28" s="131">
        <v>3050201</v>
      </c>
      <c r="G28" s="137">
        <v>750000</v>
      </c>
      <c r="H28" s="134" t="s">
        <v>454</v>
      </c>
      <c r="I28" s="134" t="s">
        <v>441</v>
      </c>
      <c r="J28" s="131"/>
    </row>
    <row r="29" spans="1:10" s="130" customFormat="1" ht="15.75">
      <c r="A29" s="131"/>
      <c r="B29" s="135" t="s">
        <v>463</v>
      </c>
      <c r="C29" s="131"/>
      <c r="D29" s="131"/>
      <c r="E29" s="131"/>
      <c r="F29" s="131">
        <v>3050206</v>
      </c>
      <c r="G29" s="137">
        <v>400000</v>
      </c>
      <c r="H29" s="134" t="s">
        <v>464</v>
      </c>
      <c r="I29" s="134" t="s">
        <v>441</v>
      </c>
      <c r="J29" s="131"/>
    </row>
    <row r="30" spans="1:10" s="130" customFormat="1" ht="15.75">
      <c r="A30" s="131"/>
      <c r="B30" s="135" t="s">
        <v>465</v>
      </c>
      <c r="C30" s="131"/>
      <c r="D30" s="131"/>
      <c r="E30" s="131"/>
      <c r="F30" s="131">
        <v>3050201</v>
      </c>
      <c r="G30" s="137">
        <v>300000</v>
      </c>
      <c r="H30" s="134" t="s">
        <v>464</v>
      </c>
      <c r="I30" s="134" t="s">
        <v>441</v>
      </c>
      <c r="J30" s="131"/>
    </row>
    <row r="31" spans="1:10" s="130" customFormat="1" ht="15.75">
      <c r="A31" s="131"/>
      <c r="B31" s="135" t="s">
        <v>466</v>
      </c>
      <c r="C31" s="131"/>
      <c r="D31" s="131"/>
      <c r="E31" s="131"/>
      <c r="F31" s="131">
        <v>3050201</v>
      </c>
      <c r="G31" s="137">
        <v>525000</v>
      </c>
      <c r="H31" s="134" t="s">
        <v>464</v>
      </c>
      <c r="I31" s="134" t="s">
        <v>441</v>
      </c>
      <c r="J31" s="131"/>
    </row>
    <row r="32" spans="1:10" s="130" customFormat="1" ht="15.75">
      <c r="A32" s="131"/>
      <c r="B32" s="135" t="s">
        <v>467</v>
      </c>
      <c r="C32" s="131"/>
      <c r="D32" s="131"/>
      <c r="E32" s="131"/>
      <c r="F32" s="131">
        <v>3050201</v>
      </c>
      <c r="G32" s="137">
        <v>1000000</v>
      </c>
      <c r="H32" s="134" t="s">
        <v>464</v>
      </c>
      <c r="I32" s="134" t="s">
        <v>441</v>
      </c>
      <c r="J32" s="131"/>
    </row>
    <row r="33" spans="1:10" s="130" customFormat="1" ht="15.75">
      <c r="A33" s="131"/>
      <c r="B33" s="135" t="s">
        <v>468</v>
      </c>
      <c r="C33" s="131"/>
      <c r="D33" s="131"/>
      <c r="E33" s="131"/>
      <c r="F33" s="131">
        <v>3070203</v>
      </c>
      <c r="G33" s="137">
        <v>1400000</v>
      </c>
      <c r="H33" s="134" t="s">
        <v>469</v>
      </c>
      <c r="I33" s="134" t="s">
        <v>441</v>
      </c>
      <c r="J33" s="131"/>
    </row>
    <row r="34" spans="1:10" s="130" customFormat="1" ht="31.5">
      <c r="A34" s="131"/>
      <c r="B34" s="135" t="s">
        <v>470</v>
      </c>
      <c r="C34" s="131"/>
      <c r="D34" s="131"/>
      <c r="E34" s="131"/>
      <c r="F34" s="131">
        <v>3070199</v>
      </c>
      <c r="G34" s="137">
        <v>6000000</v>
      </c>
      <c r="H34" s="134" t="s">
        <v>469</v>
      </c>
      <c r="I34" s="134" t="s">
        <v>441</v>
      </c>
      <c r="J34" s="131"/>
    </row>
    <row r="35" spans="1:10" s="130" customFormat="1" ht="47.25">
      <c r="A35" s="131"/>
      <c r="B35" s="135" t="s">
        <v>471</v>
      </c>
      <c r="C35" s="131"/>
      <c r="D35" s="131"/>
      <c r="E35" s="131"/>
      <c r="F35" s="131">
        <v>3050104</v>
      </c>
      <c r="G35" s="137">
        <v>2500000</v>
      </c>
      <c r="H35" s="134" t="s">
        <v>472</v>
      </c>
      <c r="I35" s="134" t="s">
        <v>441</v>
      </c>
      <c r="J35" s="131"/>
    </row>
    <row r="36" spans="1:10" s="130" customFormat="1" ht="31.5">
      <c r="A36" s="131"/>
      <c r="B36" s="135" t="s">
        <v>473</v>
      </c>
      <c r="C36" s="131"/>
      <c r="D36" s="131"/>
      <c r="E36" s="131"/>
      <c r="F36" s="131">
        <v>3050104</v>
      </c>
      <c r="G36" s="137">
        <v>2000000</v>
      </c>
      <c r="H36" s="134" t="s">
        <v>472</v>
      </c>
      <c r="I36" s="134" t="s">
        <v>441</v>
      </c>
      <c r="J36" s="131"/>
    </row>
    <row r="37" spans="1:10" s="130" customFormat="1" ht="31.5">
      <c r="A37" s="131"/>
      <c r="B37" s="135" t="s">
        <v>474</v>
      </c>
      <c r="C37" s="131"/>
      <c r="D37" s="131"/>
      <c r="E37" s="131"/>
      <c r="F37" s="131">
        <v>3050105</v>
      </c>
      <c r="G37" s="137">
        <v>4500000</v>
      </c>
      <c r="H37" s="134" t="s">
        <v>472</v>
      </c>
      <c r="I37" s="134" t="s">
        <v>441</v>
      </c>
      <c r="J37" s="131"/>
    </row>
    <row r="38" spans="1:10" s="130" customFormat="1" ht="15.75">
      <c r="A38" s="131"/>
      <c r="B38" s="135" t="s">
        <v>475</v>
      </c>
      <c r="C38" s="131"/>
      <c r="D38" s="131"/>
      <c r="E38" s="131"/>
      <c r="F38" s="131">
        <v>3050201</v>
      </c>
      <c r="G38" s="137">
        <v>3000000</v>
      </c>
      <c r="H38" s="134" t="s">
        <v>472</v>
      </c>
      <c r="I38" s="134" t="s">
        <v>441</v>
      </c>
      <c r="J38" s="131"/>
    </row>
    <row r="39" spans="1:10" s="130" customFormat="1" ht="15.75">
      <c r="A39" s="131"/>
      <c r="B39" s="135" t="s">
        <v>476</v>
      </c>
      <c r="C39" s="131"/>
      <c r="D39" s="131"/>
      <c r="E39" s="131"/>
      <c r="F39" s="131">
        <v>3050201</v>
      </c>
      <c r="G39" s="137">
        <v>350000</v>
      </c>
      <c r="H39" s="134" t="s">
        <v>472</v>
      </c>
      <c r="I39" s="134" t="s">
        <v>441</v>
      </c>
      <c r="J39" s="131"/>
    </row>
    <row r="40" spans="1:10" s="130" customFormat="1" ht="15.75">
      <c r="A40" s="131"/>
      <c r="B40" s="135" t="s">
        <v>477</v>
      </c>
      <c r="C40" s="131"/>
      <c r="D40" s="131"/>
      <c r="E40" s="131"/>
      <c r="F40" s="131">
        <v>3070199</v>
      </c>
      <c r="G40" s="137">
        <v>9000000</v>
      </c>
      <c r="H40" s="134" t="s">
        <v>472</v>
      </c>
      <c r="I40" s="134" t="s">
        <v>441</v>
      </c>
      <c r="J40" s="131"/>
    </row>
    <row r="41" spans="1:10" s="130" customFormat="1" ht="31.5">
      <c r="A41" s="131"/>
      <c r="B41" s="135" t="s">
        <v>478</v>
      </c>
      <c r="C41" s="131"/>
      <c r="D41" s="131"/>
      <c r="E41" s="131"/>
      <c r="F41" s="131">
        <v>3070203</v>
      </c>
      <c r="G41" s="137">
        <v>2100000</v>
      </c>
      <c r="H41" s="134" t="s">
        <v>472</v>
      </c>
      <c r="I41" s="134" t="s">
        <v>441</v>
      </c>
      <c r="J41" s="131"/>
    </row>
    <row r="42" spans="1:10" s="130" customFormat="1" ht="15.75">
      <c r="A42" s="131"/>
      <c r="B42" s="135" t="s">
        <v>479</v>
      </c>
      <c r="C42" s="131"/>
      <c r="D42" s="131"/>
      <c r="E42" s="131"/>
      <c r="F42" s="131">
        <v>3050204</v>
      </c>
      <c r="G42" s="137">
        <v>5500000</v>
      </c>
      <c r="H42" s="134" t="s">
        <v>472</v>
      </c>
      <c r="I42" s="134" t="s">
        <v>448</v>
      </c>
      <c r="J42" s="131"/>
    </row>
    <row r="43" spans="1:10" s="130" customFormat="1" ht="31.5">
      <c r="A43" s="131"/>
      <c r="B43" s="135" t="s">
        <v>480</v>
      </c>
      <c r="C43" s="131"/>
      <c r="D43" s="131"/>
      <c r="E43" s="131"/>
      <c r="F43" s="131">
        <v>3050201</v>
      </c>
      <c r="G43" s="137">
        <v>3000000</v>
      </c>
      <c r="H43" s="134" t="s">
        <v>472</v>
      </c>
      <c r="I43" s="134" t="s">
        <v>441</v>
      </c>
      <c r="J43" s="131"/>
    </row>
    <row r="44" spans="1:10" s="130" customFormat="1" ht="31.5">
      <c r="A44" s="131"/>
      <c r="B44" s="135" t="s">
        <v>481</v>
      </c>
      <c r="C44" s="131"/>
      <c r="D44" s="131"/>
      <c r="E44" s="131"/>
      <c r="F44" s="131">
        <v>3050104</v>
      </c>
      <c r="G44" s="137">
        <v>2500000</v>
      </c>
      <c r="H44" s="134" t="s">
        <v>472</v>
      </c>
      <c r="I44" s="134" t="s">
        <v>441</v>
      </c>
      <c r="J44" s="131"/>
    </row>
    <row r="45" spans="1:10" s="130" customFormat="1" ht="15.75">
      <c r="A45" s="131"/>
      <c r="B45" s="135" t="s">
        <v>482</v>
      </c>
      <c r="C45" s="131"/>
      <c r="D45" s="131"/>
      <c r="E45" s="131"/>
      <c r="F45" s="131">
        <v>3050201</v>
      </c>
      <c r="G45" s="137">
        <v>2000000</v>
      </c>
      <c r="H45" s="134" t="s">
        <v>483</v>
      </c>
      <c r="I45" s="134" t="s">
        <v>441</v>
      </c>
      <c r="J45" s="131"/>
    </row>
    <row r="46" spans="1:10" s="130" customFormat="1" ht="15.75">
      <c r="A46" s="131"/>
      <c r="B46" s="135" t="s">
        <v>484</v>
      </c>
      <c r="C46" s="131"/>
      <c r="D46" s="131"/>
      <c r="E46" s="131"/>
      <c r="F46" s="131">
        <v>3070199</v>
      </c>
      <c r="G46" s="137">
        <v>5000000</v>
      </c>
      <c r="H46" s="134" t="s">
        <v>485</v>
      </c>
      <c r="I46" s="134" t="s">
        <v>441</v>
      </c>
      <c r="J46" s="131"/>
    </row>
    <row r="47" spans="1:10" s="130" customFormat="1" ht="15.75">
      <c r="A47" s="131"/>
      <c r="B47" s="135" t="s">
        <v>486</v>
      </c>
      <c r="C47" s="131"/>
      <c r="D47" s="131"/>
      <c r="E47" s="131"/>
      <c r="F47" s="131">
        <v>3070203</v>
      </c>
      <c r="G47" s="137">
        <v>850000</v>
      </c>
      <c r="H47" s="134" t="s">
        <v>487</v>
      </c>
      <c r="I47" s="134" t="s">
        <v>441</v>
      </c>
      <c r="J47" s="131"/>
    </row>
    <row r="48" spans="1:10" s="130" customFormat="1" ht="31.5">
      <c r="A48" s="131"/>
      <c r="B48" s="135" t="s">
        <v>488</v>
      </c>
      <c r="C48" s="131"/>
      <c r="D48" s="131"/>
      <c r="E48" s="131"/>
      <c r="F48" s="131">
        <v>3070102</v>
      </c>
      <c r="G48" s="137">
        <v>5000000</v>
      </c>
      <c r="H48" s="134" t="s">
        <v>489</v>
      </c>
      <c r="I48" s="134" t="s">
        <v>441</v>
      </c>
      <c r="J48" s="131"/>
    </row>
    <row r="49" spans="1:10" s="130" customFormat="1" ht="31.5">
      <c r="A49" s="131"/>
      <c r="B49" s="135" t="s">
        <v>490</v>
      </c>
      <c r="C49" s="131"/>
      <c r="D49" s="131"/>
      <c r="E49" s="131"/>
      <c r="F49" s="131">
        <v>3050204</v>
      </c>
      <c r="G49" s="137">
        <v>700000</v>
      </c>
      <c r="H49" s="134" t="s">
        <v>491</v>
      </c>
      <c r="I49" s="134" t="s">
        <v>441</v>
      </c>
      <c r="J49" s="131"/>
    </row>
    <row r="50" spans="1:10" s="130" customFormat="1" ht="31.5">
      <c r="A50" s="131"/>
      <c r="B50" s="135" t="s">
        <v>492</v>
      </c>
      <c r="C50" s="131"/>
      <c r="D50" s="131"/>
      <c r="E50" s="131"/>
      <c r="F50" s="131">
        <v>3070204</v>
      </c>
      <c r="G50" s="137">
        <v>2500000</v>
      </c>
      <c r="H50" s="134" t="s">
        <v>493</v>
      </c>
      <c r="I50" s="134" t="s">
        <v>441</v>
      </c>
      <c r="J50" s="131"/>
    </row>
    <row r="51" spans="1:10" s="130" customFormat="1" ht="15.75">
      <c r="A51" s="131"/>
      <c r="B51" s="135" t="s">
        <v>494</v>
      </c>
      <c r="C51" s="131"/>
      <c r="D51" s="131"/>
      <c r="E51" s="131"/>
      <c r="F51" s="131">
        <v>3050205</v>
      </c>
      <c r="G51" s="137">
        <v>16000000</v>
      </c>
      <c r="H51" s="134" t="s">
        <v>485</v>
      </c>
      <c r="I51" s="134" t="s">
        <v>441</v>
      </c>
      <c r="J51" s="131"/>
    </row>
    <row r="52" spans="1:10" s="130" customFormat="1" ht="15.75">
      <c r="A52" s="131"/>
      <c r="B52" s="135" t="s">
        <v>495</v>
      </c>
      <c r="C52" s="131"/>
      <c r="D52" s="131"/>
      <c r="E52" s="131"/>
      <c r="F52" s="131">
        <v>3050206</v>
      </c>
      <c r="G52" s="137">
        <v>400000</v>
      </c>
      <c r="H52" s="134" t="s">
        <v>496</v>
      </c>
      <c r="I52" s="134" t="s">
        <v>441</v>
      </c>
      <c r="J52" s="131"/>
    </row>
    <row r="53" spans="1:10" s="130" customFormat="1" ht="15.75">
      <c r="A53" s="131"/>
      <c r="B53" s="135" t="s">
        <v>497</v>
      </c>
      <c r="C53" s="131"/>
      <c r="D53" s="131"/>
      <c r="E53" s="131"/>
      <c r="F53" s="131">
        <v>3050205</v>
      </c>
      <c r="G53" s="137">
        <v>1300000</v>
      </c>
      <c r="H53" s="134" t="s">
        <v>498</v>
      </c>
      <c r="I53" s="134" t="s">
        <v>441</v>
      </c>
      <c r="J53" s="131"/>
    </row>
    <row r="54" spans="1:10" s="130" customFormat="1" ht="15.75">
      <c r="A54" s="131"/>
      <c r="B54" s="135" t="s">
        <v>499</v>
      </c>
      <c r="C54" s="131"/>
      <c r="D54" s="131"/>
      <c r="E54" s="131"/>
      <c r="F54" s="131">
        <v>3050205</v>
      </c>
      <c r="G54" s="137">
        <v>10000000</v>
      </c>
      <c r="H54" s="134" t="s">
        <v>500</v>
      </c>
      <c r="I54" s="134" t="s">
        <v>441</v>
      </c>
      <c r="J54" s="131"/>
    </row>
    <row r="55" spans="1:10" s="130" customFormat="1" ht="31.5">
      <c r="A55" s="131"/>
      <c r="B55" s="135" t="s">
        <v>501</v>
      </c>
      <c r="C55" s="131"/>
      <c r="D55" s="131"/>
      <c r="E55" s="131"/>
      <c r="F55" s="131">
        <v>3050201</v>
      </c>
      <c r="G55" s="137">
        <v>6000000</v>
      </c>
      <c r="H55" s="134" t="s">
        <v>498</v>
      </c>
      <c r="I55" s="134" t="s">
        <v>441</v>
      </c>
      <c r="J55" s="131"/>
    </row>
    <row r="56" spans="1:10" s="130" customFormat="1" ht="15.75">
      <c r="A56" s="131"/>
      <c r="B56" s="135" t="s">
        <v>502</v>
      </c>
      <c r="C56" s="131"/>
      <c r="D56" s="131"/>
      <c r="E56" s="131"/>
      <c r="F56" s="131">
        <v>3070204</v>
      </c>
      <c r="G56" s="137">
        <v>4125000</v>
      </c>
      <c r="H56" s="134" t="s">
        <v>503</v>
      </c>
      <c r="I56" s="134" t="s">
        <v>441</v>
      </c>
      <c r="J56" s="131"/>
    </row>
    <row r="57" spans="1:10" s="130" customFormat="1" ht="31.5">
      <c r="A57" s="131"/>
      <c r="B57" s="135" t="s">
        <v>504</v>
      </c>
      <c r="C57" s="131"/>
      <c r="D57" s="131"/>
      <c r="E57" s="131"/>
      <c r="F57" s="131">
        <v>3050104</v>
      </c>
      <c r="G57" s="137">
        <v>3700000</v>
      </c>
      <c r="H57" s="138" t="s">
        <v>505</v>
      </c>
      <c r="I57" s="134" t="s">
        <v>441</v>
      </c>
      <c r="J57" s="131"/>
    </row>
    <row r="58" spans="1:10" s="130" customFormat="1" ht="31.5">
      <c r="A58" s="131"/>
      <c r="B58" s="135" t="s">
        <v>506</v>
      </c>
      <c r="C58" s="131"/>
      <c r="D58" s="131"/>
      <c r="E58" s="131"/>
      <c r="F58" s="131">
        <v>3050105</v>
      </c>
      <c r="G58" s="137">
        <v>10000000</v>
      </c>
      <c r="H58" s="134" t="s">
        <v>507</v>
      </c>
      <c r="I58" s="134" t="s">
        <v>441</v>
      </c>
      <c r="J58" s="131"/>
    </row>
    <row r="59" spans="1:10" s="130" customFormat="1" ht="31.5">
      <c r="A59" s="131"/>
      <c r="B59" s="135" t="s">
        <v>508</v>
      </c>
      <c r="C59" s="131"/>
      <c r="D59" s="131"/>
      <c r="E59" s="131"/>
      <c r="F59" s="131">
        <v>3050104</v>
      </c>
      <c r="G59" s="137">
        <v>5000000</v>
      </c>
      <c r="H59" s="138" t="s">
        <v>509</v>
      </c>
      <c r="I59" s="134" t="s">
        <v>441</v>
      </c>
      <c r="J59" s="131"/>
    </row>
    <row r="60" spans="1:10" s="130" customFormat="1" ht="15.75">
      <c r="A60" s="131"/>
      <c r="B60" s="135" t="s">
        <v>510</v>
      </c>
      <c r="C60" s="131"/>
      <c r="D60" s="131"/>
      <c r="E60" s="131"/>
      <c r="F60" s="131">
        <v>3010313</v>
      </c>
      <c r="G60" s="137">
        <v>1250000</v>
      </c>
      <c r="H60" s="134" t="s">
        <v>511</v>
      </c>
      <c r="I60" s="134" t="s">
        <v>441</v>
      </c>
      <c r="J60" s="131"/>
    </row>
    <row r="61" spans="1:10" s="130" customFormat="1" ht="15.75">
      <c r="A61" s="131"/>
      <c r="B61" s="135" t="s">
        <v>512</v>
      </c>
      <c r="C61" s="131"/>
      <c r="D61" s="131"/>
      <c r="E61" s="131"/>
      <c r="F61" s="131">
        <v>3060201</v>
      </c>
      <c r="G61" s="137">
        <v>5000000</v>
      </c>
      <c r="H61" s="134" t="s">
        <v>511</v>
      </c>
      <c r="I61" s="134" t="s">
        <v>441</v>
      </c>
      <c r="J61" s="131"/>
    </row>
    <row r="62" spans="1:10" s="130" customFormat="1" ht="15.75">
      <c r="A62" s="131"/>
      <c r="B62" s="135" t="s">
        <v>513</v>
      </c>
      <c r="C62" s="131"/>
      <c r="D62" s="131"/>
      <c r="E62" s="131"/>
      <c r="F62" s="131">
        <v>3070102</v>
      </c>
      <c r="G62" s="137" t="s">
        <v>514</v>
      </c>
      <c r="H62" s="139">
        <v>43415</v>
      </c>
      <c r="I62" s="134" t="s">
        <v>441</v>
      </c>
      <c r="J62" s="131"/>
    </row>
    <row r="63" spans="1:10" s="130" customFormat="1" ht="15.75">
      <c r="A63" s="131"/>
      <c r="B63" s="135" t="s">
        <v>515</v>
      </c>
      <c r="C63" s="131"/>
      <c r="D63" s="131"/>
      <c r="E63" s="131"/>
      <c r="F63" s="131">
        <v>3070101</v>
      </c>
      <c r="G63" s="137" t="s">
        <v>516</v>
      </c>
      <c r="H63" s="139">
        <v>43415</v>
      </c>
      <c r="I63" s="134" t="s">
        <v>441</v>
      </c>
      <c r="J63" s="131"/>
    </row>
    <row r="64" spans="1:10" s="130" customFormat="1" ht="47.25">
      <c r="A64" s="131"/>
      <c r="B64" s="135" t="s">
        <v>517</v>
      </c>
      <c r="C64" s="131"/>
      <c r="D64" s="131"/>
      <c r="E64" s="131"/>
      <c r="F64" s="131">
        <v>3040103</v>
      </c>
      <c r="G64" s="137" t="s">
        <v>518</v>
      </c>
      <c r="H64" s="139">
        <v>43663</v>
      </c>
      <c r="I64" s="134" t="s">
        <v>441</v>
      </c>
      <c r="J64" s="131"/>
    </row>
    <row r="65" spans="1:10" s="130" customFormat="1" ht="31.5">
      <c r="A65" s="131"/>
      <c r="B65" s="135" t="s">
        <v>519</v>
      </c>
      <c r="C65" s="131"/>
      <c r="D65" s="131"/>
      <c r="E65" s="131"/>
      <c r="F65" s="131">
        <v>3070203</v>
      </c>
      <c r="G65" s="137" t="s">
        <v>520</v>
      </c>
      <c r="H65" s="139">
        <v>43714</v>
      </c>
      <c r="I65" s="134" t="s">
        <v>441</v>
      </c>
      <c r="J65" s="131"/>
    </row>
    <row r="66" spans="1:10" s="130" customFormat="1" ht="63">
      <c r="A66" s="131"/>
      <c r="B66" s="135" t="s">
        <v>521</v>
      </c>
      <c r="C66" s="131"/>
      <c r="D66" s="131"/>
      <c r="E66" s="131"/>
      <c r="F66" s="131">
        <v>3050201</v>
      </c>
      <c r="G66" s="137" t="s">
        <v>522</v>
      </c>
      <c r="H66" s="139">
        <v>43539</v>
      </c>
      <c r="I66" s="134" t="s">
        <v>441</v>
      </c>
      <c r="J66" s="131"/>
    </row>
    <row r="67" spans="1:10" s="130" customFormat="1" ht="15.75">
      <c r="A67" s="131"/>
      <c r="B67" s="135"/>
      <c r="C67" s="131"/>
      <c r="D67" s="131"/>
      <c r="E67" s="131"/>
      <c r="F67" s="131"/>
      <c r="G67" s="137"/>
      <c r="H67" s="139"/>
      <c r="I67" s="134"/>
      <c r="J67" s="131"/>
    </row>
    <row r="68" spans="1:10" s="130" customFormat="1" ht="15.75">
      <c r="A68" s="131"/>
      <c r="B68" s="135"/>
      <c r="C68" s="131"/>
      <c r="D68" s="131"/>
      <c r="E68" s="131"/>
      <c r="F68" s="131"/>
      <c r="G68" s="137"/>
      <c r="H68" s="139"/>
      <c r="I68" s="134"/>
      <c r="J68" s="131"/>
    </row>
    <row r="69" spans="1:10" s="130" customFormat="1" ht="15.75">
      <c r="A69" s="131"/>
      <c r="B69" s="135"/>
      <c r="C69" s="131"/>
      <c r="D69" s="131"/>
      <c r="E69" s="131"/>
      <c r="F69" s="131"/>
      <c r="G69" s="137"/>
      <c r="H69" s="139"/>
      <c r="I69" s="134"/>
      <c r="J69" s="131"/>
    </row>
    <row r="70" spans="1:10" s="130" customFormat="1" ht="15.75">
      <c r="A70" s="131" t="s">
        <v>211</v>
      </c>
      <c r="B70" s="131" t="s">
        <v>212</v>
      </c>
      <c r="C70" s="131"/>
      <c r="D70" s="131"/>
      <c r="E70" s="131"/>
      <c r="F70" s="131"/>
      <c r="G70" s="131"/>
      <c r="H70" s="134"/>
      <c r="I70" s="134"/>
      <c r="J70" s="131"/>
    </row>
    <row r="71" spans="1:10" s="130" customFormat="1" ht="47.25">
      <c r="A71" s="131"/>
      <c r="B71" s="132" t="s">
        <v>523</v>
      </c>
      <c r="C71" s="131"/>
      <c r="D71" s="131"/>
      <c r="E71" s="131"/>
      <c r="F71" s="131">
        <v>3020101</v>
      </c>
      <c r="G71" s="133">
        <v>22671000</v>
      </c>
      <c r="H71" s="134" t="s">
        <v>469</v>
      </c>
      <c r="I71" s="134" t="s">
        <v>441</v>
      </c>
      <c r="J71" s="131"/>
    </row>
    <row r="72" spans="1:10" s="130" customFormat="1" ht="31.5">
      <c r="A72" s="131"/>
      <c r="B72" s="135" t="s">
        <v>524</v>
      </c>
      <c r="C72" s="131"/>
      <c r="D72" s="131"/>
      <c r="E72" s="131"/>
      <c r="F72" s="131">
        <v>3020105</v>
      </c>
      <c r="G72" s="133">
        <v>40000000</v>
      </c>
      <c r="H72" s="134" t="s">
        <v>472</v>
      </c>
      <c r="I72" s="134" t="s">
        <v>448</v>
      </c>
      <c r="J72" s="131"/>
    </row>
    <row r="73" spans="1:10" s="130" customFormat="1" ht="31.5">
      <c r="A73" s="131"/>
      <c r="B73" s="135" t="s">
        <v>525</v>
      </c>
      <c r="C73" s="131"/>
      <c r="D73" s="131"/>
      <c r="E73" s="131"/>
      <c r="F73" s="131">
        <v>3020105</v>
      </c>
      <c r="G73" s="133">
        <v>30000000</v>
      </c>
      <c r="H73" s="139">
        <v>42228</v>
      </c>
      <c r="I73" s="134" t="s">
        <v>441</v>
      </c>
      <c r="J73" s="131"/>
    </row>
    <row r="74" spans="1:10" s="130" customFormat="1" ht="47.25">
      <c r="A74" s="131"/>
      <c r="B74" s="135" t="s">
        <v>526</v>
      </c>
      <c r="C74" s="131"/>
      <c r="D74" s="131"/>
      <c r="E74" s="131"/>
      <c r="F74" s="131">
        <v>3020104</v>
      </c>
      <c r="G74" s="133">
        <v>16850000</v>
      </c>
      <c r="H74" s="139" t="s">
        <v>498</v>
      </c>
      <c r="I74" s="134" t="s">
        <v>441</v>
      </c>
      <c r="J74" s="131"/>
    </row>
    <row r="75" spans="1:10" s="130" customFormat="1" ht="15.75">
      <c r="A75" s="131"/>
      <c r="B75" s="135"/>
      <c r="C75" s="131"/>
      <c r="D75" s="131"/>
      <c r="E75" s="131"/>
      <c r="F75" s="131"/>
      <c r="G75" s="133"/>
      <c r="H75" s="139"/>
      <c r="I75" s="134"/>
      <c r="J75" s="131"/>
    </row>
    <row r="76" spans="1:10" s="130" customFormat="1" ht="15.75">
      <c r="A76" s="131"/>
      <c r="B76" s="135"/>
      <c r="C76" s="131"/>
      <c r="D76" s="131"/>
      <c r="E76" s="131"/>
      <c r="F76" s="131"/>
      <c r="G76" s="133"/>
      <c r="H76" s="139"/>
      <c r="I76" s="134"/>
      <c r="J76" s="131"/>
    </row>
    <row r="77" spans="1:10" s="130" customFormat="1" ht="15.75">
      <c r="A77" s="131" t="s">
        <v>213</v>
      </c>
      <c r="B77" s="131" t="s">
        <v>214</v>
      </c>
      <c r="C77" s="131"/>
      <c r="D77" s="131"/>
      <c r="E77" s="131"/>
      <c r="F77" s="131"/>
      <c r="G77" s="131"/>
      <c r="H77" s="134"/>
      <c r="I77" s="134"/>
      <c r="J77" s="131"/>
    </row>
    <row r="78" spans="1:10" s="130" customFormat="1" ht="15.75">
      <c r="A78" s="131"/>
      <c r="B78" s="131" t="s">
        <v>527</v>
      </c>
      <c r="C78" s="131"/>
      <c r="D78" s="131"/>
      <c r="E78" s="131"/>
      <c r="F78" s="131">
        <v>4010101</v>
      </c>
      <c r="G78" s="133">
        <v>4500000</v>
      </c>
      <c r="H78" s="134" t="s">
        <v>528</v>
      </c>
      <c r="I78" s="134" t="s">
        <v>441</v>
      </c>
      <c r="J78" s="131"/>
    </row>
    <row r="79" spans="1:10" s="130" customFormat="1" ht="15.75">
      <c r="A79" s="131"/>
      <c r="B79" s="140" t="s">
        <v>529</v>
      </c>
      <c r="C79" s="131"/>
      <c r="D79" s="131"/>
      <c r="E79" s="131"/>
      <c r="F79" s="131">
        <v>4020199</v>
      </c>
      <c r="G79" s="133">
        <v>50000</v>
      </c>
      <c r="H79" s="134" t="s">
        <v>528</v>
      </c>
      <c r="I79" s="134" t="s">
        <v>441</v>
      </c>
      <c r="J79" s="131"/>
    </row>
    <row r="80" spans="1:10" s="130" customFormat="1" ht="47.25">
      <c r="A80" s="131"/>
      <c r="B80" s="135" t="s">
        <v>530</v>
      </c>
      <c r="C80" s="131"/>
      <c r="D80" s="131"/>
      <c r="E80" s="131"/>
      <c r="F80" s="131">
        <v>4010110</v>
      </c>
      <c r="G80" s="133">
        <v>5000000</v>
      </c>
      <c r="H80" s="134" t="s">
        <v>531</v>
      </c>
      <c r="I80" s="134" t="s">
        <v>441</v>
      </c>
      <c r="J80" s="131"/>
    </row>
    <row r="81" spans="1:10" s="130" customFormat="1" ht="15.75">
      <c r="A81" s="131"/>
      <c r="B81" s="131" t="s">
        <v>532</v>
      </c>
      <c r="C81" s="131"/>
      <c r="D81" s="131"/>
      <c r="E81" s="131"/>
      <c r="F81" s="131">
        <v>4010109</v>
      </c>
      <c r="G81" s="133">
        <v>300000000</v>
      </c>
      <c r="H81" s="134" t="s">
        <v>472</v>
      </c>
      <c r="I81" s="134" t="s">
        <v>441</v>
      </c>
      <c r="J81" s="131"/>
    </row>
    <row r="82" spans="1:10" s="130" customFormat="1" ht="15.75">
      <c r="A82" s="131"/>
      <c r="B82" s="131" t="s">
        <v>533</v>
      </c>
      <c r="C82" s="131"/>
      <c r="D82" s="131"/>
      <c r="E82" s="131"/>
      <c r="F82" s="131">
        <v>5030303</v>
      </c>
      <c r="G82" s="133">
        <v>100000000</v>
      </c>
      <c r="H82" s="134" t="s">
        <v>472</v>
      </c>
      <c r="I82" s="134" t="s">
        <v>441</v>
      </c>
      <c r="J82" s="131"/>
    </row>
    <row r="83" spans="1:10" s="130" customFormat="1" ht="31.5">
      <c r="A83" s="131"/>
      <c r="B83" s="132" t="s">
        <v>534</v>
      </c>
      <c r="C83" s="131"/>
      <c r="D83" s="131"/>
      <c r="E83" s="131"/>
      <c r="F83" s="131">
        <v>4010107</v>
      </c>
      <c r="G83" s="133">
        <v>46050000</v>
      </c>
      <c r="H83" s="134" t="s">
        <v>498</v>
      </c>
      <c r="I83" s="134" t="s">
        <v>441</v>
      </c>
      <c r="J83" s="131"/>
    </row>
    <row r="84" spans="1:10" s="130" customFormat="1" ht="31.5">
      <c r="A84" s="131"/>
      <c r="B84" s="132" t="s">
        <v>535</v>
      </c>
      <c r="C84" s="131"/>
      <c r="D84" s="131"/>
      <c r="E84" s="131"/>
      <c r="F84" s="131">
        <v>4010107</v>
      </c>
      <c r="G84" s="133">
        <v>25000000</v>
      </c>
      <c r="H84" s="134" t="s">
        <v>498</v>
      </c>
      <c r="I84" s="134" t="s">
        <v>441</v>
      </c>
      <c r="J84" s="131"/>
    </row>
    <row r="85" spans="1:10" s="130" customFormat="1" ht="47.25">
      <c r="A85" s="131"/>
      <c r="B85" s="132" t="s">
        <v>536</v>
      </c>
      <c r="C85" s="131"/>
      <c r="D85" s="131"/>
      <c r="E85" s="131"/>
      <c r="F85" s="131">
        <v>4010122</v>
      </c>
      <c r="G85" s="133">
        <v>30000000</v>
      </c>
      <c r="H85" s="134" t="s">
        <v>537</v>
      </c>
      <c r="I85" s="134" t="s">
        <v>441</v>
      </c>
      <c r="J85" s="131"/>
    </row>
    <row r="86" spans="1:10" s="130" customFormat="1" ht="47.25">
      <c r="A86" s="131"/>
      <c r="B86" s="132" t="s">
        <v>538</v>
      </c>
      <c r="C86" s="131"/>
      <c r="D86" s="131"/>
      <c r="E86" s="131"/>
      <c r="F86" s="131">
        <v>4010122</v>
      </c>
      <c r="G86" s="133">
        <v>30000000</v>
      </c>
      <c r="H86" s="134" t="s">
        <v>498</v>
      </c>
      <c r="I86" s="134" t="s">
        <v>441</v>
      </c>
      <c r="J86" s="131"/>
    </row>
    <row r="87" spans="1:10" s="130" customFormat="1" ht="63">
      <c r="A87" s="131"/>
      <c r="B87" s="132" t="s">
        <v>539</v>
      </c>
      <c r="C87" s="131"/>
      <c r="D87" s="131"/>
      <c r="E87" s="131"/>
      <c r="F87" s="131">
        <v>4010108</v>
      </c>
      <c r="G87" s="133">
        <v>300000000</v>
      </c>
      <c r="H87" s="134" t="s">
        <v>498</v>
      </c>
      <c r="I87" s="134" t="s">
        <v>441</v>
      </c>
      <c r="J87" s="131"/>
    </row>
    <row r="88" spans="1:10" s="130" customFormat="1" ht="47.25">
      <c r="A88" s="131"/>
      <c r="B88" s="132" t="s">
        <v>540</v>
      </c>
      <c r="C88" s="131"/>
      <c r="D88" s="131"/>
      <c r="E88" s="131"/>
      <c r="F88" s="131">
        <v>4010117</v>
      </c>
      <c r="G88" s="133">
        <v>50000000</v>
      </c>
      <c r="H88" s="134" t="s">
        <v>498</v>
      </c>
      <c r="I88" s="134" t="s">
        <v>441</v>
      </c>
      <c r="J88" s="131"/>
    </row>
    <row r="89" spans="1:10" s="130" customFormat="1" ht="31.5">
      <c r="A89" s="131"/>
      <c r="B89" s="132" t="s">
        <v>541</v>
      </c>
      <c r="C89" s="131"/>
      <c r="D89" s="131"/>
      <c r="E89" s="131"/>
      <c r="F89" s="131">
        <v>4010107</v>
      </c>
      <c r="G89" s="133">
        <v>30000000</v>
      </c>
      <c r="H89" s="138" t="s">
        <v>542</v>
      </c>
      <c r="I89" s="134" t="s">
        <v>441</v>
      </c>
      <c r="J89" s="131"/>
    </row>
    <row r="90" spans="1:10" s="130" customFormat="1" ht="47.25">
      <c r="A90" s="131"/>
      <c r="B90" s="132" t="s">
        <v>543</v>
      </c>
      <c r="C90" s="131"/>
      <c r="D90" s="131"/>
      <c r="E90" s="131"/>
      <c r="F90" s="131">
        <v>4010109</v>
      </c>
      <c r="G90" s="137">
        <v>226000197</v>
      </c>
      <c r="H90" s="134" t="s">
        <v>498</v>
      </c>
      <c r="I90" s="134" t="s">
        <v>441</v>
      </c>
      <c r="J90" s="131"/>
    </row>
    <row r="91" spans="1:10" s="130" customFormat="1" ht="31.5">
      <c r="A91" s="131"/>
      <c r="B91" s="132" t="s">
        <v>544</v>
      </c>
      <c r="C91" s="131"/>
      <c r="D91" s="131"/>
      <c r="E91" s="131"/>
      <c r="F91" s="131">
        <v>4010120</v>
      </c>
      <c r="G91" s="137" t="s">
        <v>518</v>
      </c>
      <c r="H91" s="139">
        <v>43080</v>
      </c>
      <c r="I91" s="134" t="s">
        <v>441</v>
      </c>
      <c r="J91" s="131"/>
    </row>
    <row r="92" spans="1:10" s="130" customFormat="1" ht="31.5">
      <c r="A92" s="131"/>
      <c r="B92" s="132" t="s">
        <v>545</v>
      </c>
      <c r="C92" s="131"/>
      <c r="D92" s="131"/>
      <c r="E92" s="131"/>
      <c r="F92" s="131">
        <v>4010107</v>
      </c>
      <c r="G92" s="137" t="s">
        <v>522</v>
      </c>
      <c r="H92" s="139">
        <v>43019</v>
      </c>
      <c r="I92" s="134" t="s">
        <v>441</v>
      </c>
      <c r="J92" s="131"/>
    </row>
    <row r="93" spans="1:10" s="130" customFormat="1" ht="47.25">
      <c r="A93" s="131"/>
      <c r="B93" s="132" t="s">
        <v>546</v>
      </c>
      <c r="C93" s="131"/>
      <c r="D93" s="131"/>
      <c r="E93" s="131"/>
      <c r="F93" s="131">
        <v>4010117</v>
      </c>
      <c r="G93" s="137" t="s">
        <v>547</v>
      </c>
      <c r="H93" s="139">
        <v>43052</v>
      </c>
      <c r="I93" s="134" t="s">
        <v>441</v>
      </c>
      <c r="J93" s="131"/>
    </row>
    <row r="94" spans="1:10" s="130" customFormat="1" ht="47.25">
      <c r="A94" s="131"/>
      <c r="B94" s="132" t="s">
        <v>548</v>
      </c>
      <c r="C94" s="131"/>
      <c r="D94" s="131"/>
      <c r="E94" s="131"/>
      <c r="F94" s="131">
        <v>4010107</v>
      </c>
      <c r="G94" s="137" t="s">
        <v>549</v>
      </c>
      <c r="H94" s="139">
        <v>42963</v>
      </c>
      <c r="I94" s="134" t="s">
        <v>441</v>
      </c>
      <c r="J94" s="131"/>
    </row>
    <row r="95" spans="1:10" s="130" customFormat="1" ht="47.25">
      <c r="A95" s="131"/>
      <c r="B95" s="132" t="s">
        <v>550</v>
      </c>
      <c r="C95" s="131"/>
      <c r="D95" s="131"/>
      <c r="E95" s="131"/>
      <c r="F95" s="131">
        <v>4010110</v>
      </c>
      <c r="G95" s="137" t="s">
        <v>551</v>
      </c>
      <c r="H95" s="139">
        <v>42958</v>
      </c>
      <c r="I95" s="134" t="s">
        <v>441</v>
      </c>
      <c r="J95" s="131"/>
    </row>
    <row r="96" spans="1:10" s="130" customFormat="1" ht="47.25">
      <c r="A96" s="131"/>
      <c r="B96" s="132" t="s">
        <v>552</v>
      </c>
      <c r="C96" s="131"/>
      <c r="D96" s="131"/>
      <c r="E96" s="131"/>
      <c r="F96" s="131">
        <v>5020605</v>
      </c>
      <c r="G96" s="137" t="s">
        <v>553</v>
      </c>
      <c r="H96" s="139">
        <v>43777</v>
      </c>
      <c r="I96" s="134" t="s">
        <v>441</v>
      </c>
      <c r="J96" s="131"/>
    </row>
    <row r="97" spans="1:10" s="130" customFormat="1" ht="47.25">
      <c r="A97" s="131"/>
      <c r="B97" s="132" t="s">
        <v>554</v>
      </c>
      <c r="C97" s="131"/>
      <c r="D97" s="131"/>
      <c r="E97" s="131"/>
      <c r="F97" s="131">
        <v>4010123</v>
      </c>
      <c r="G97" s="137" t="s">
        <v>555</v>
      </c>
      <c r="H97" s="139">
        <v>43590</v>
      </c>
      <c r="I97" s="134" t="s">
        <v>441</v>
      </c>
      <c r="J97" s="131"/>
    </row>
    <row r="98" spans="1:10" s="130" customFormat="1" ht="15.75">
      <c r="A98" s="131"/>
      <c r="B98" s="132"/>
      <c r="C98" s="131"/>
      <c r="D98" s="131"/>
      <c r="E98" s="131"/>
      <c r="F98" s="131"/>
      <c r="G98" s="133"/>
      <c r="H98" s="139"/>
      <c r="I98" s="134"/>
      <c r="J98" s="131"/>
    </row>
    <row r="99" spans="1:10" s="130" customFormat="1" ht="15.75">
      <c r="A99" s="131" t="s">
        <v>216</v>
      </c>
      <c r="B99" s="131" t="s">
        <v>217</v>
      </c>
      <c r="C99" s="131"/>
      <c r="D99" s="131"/>
      <c r="E99" s="131"/>
      <c r="F99" s="131"/>
      <c r="G99" s="131"/>
      <c r="H99" s="134"/>
      <c r="I99" s="134"/>
      <c r="J99" s="131"/>
    </row>
    <row r="100" spans="1:10" s="130" customFormat="1" ht="31.5">
      <c r="A100" s="131"/>
      <c r="B100" s="132" t="s">
        <v>556</v>
      </c>
      <c r="C100" s="131"/>
      <c r="D100" s="131"/>
      <c r="E100" s="131"/>
      <c r="F100" s="131">
        <v>5010101</v>
      </c>
      <c r="G100" s="133">
        <v>143875000</v>
      </c>
      <c r="H100" s="134" t="s">
        <v>489</v>
      </c>
      <c r="I100" s="134" t="s">
        <v>441</v>
      </c>
      <c r="J100" s="131"/>
    </row>
    <row r="101" spans="1:10" s="130" customFormat="1" ht="15.75">
      <c r="A101" s="131"/>
      <c r="B101" s="140" t="s">
        <v>557</v>
      </c>
      <c r="C101" s="131"/>
      <c r="D101" s="131"/>
      <c r="E101" s="131"/>
      <c r="F101" s="131">
        <v>5010101</v>
      </c>
      <c r="G101" s="133">
        <v>113000700</v>
      </c>
      <c r="H101" s="134" t="s">
        <v>489</v>
      </c>
      <c r="I101" s="134" t="s">
        <v>441</v>
      </c>
      <c r="J101" s="131"/>
    </row>
    <row r="102" spans="1:10" s="130" customFormat="1" ht="47.25">
      <c r="A102" s="131"/>
      <c r="B102" s="135" t="s">
        <v>558</v>
      </c>
      <c r="C102" s="131"/>
      <c r="D102" s="131"/>
      <c r="E102" s="131"/>
      <c r="F102" s="131">
        <v>5010101</v>
      </c>
      <c r="G102" s="133">
        <v>100000000</v>
      </c>
      <c r="H102" s="134" t="s">
        <v>559</v>
      </c>
      <c r="I102" s="134" t="s">
        <v>441</v>
      </c>
      <c r="J102" s="131"/>
    </row>
    <row r="103" spans="1:10" s="130" customFormat="1" ht="31.5">
      <c r="A103" s="131"/>
      <c r="B103" s="135" t="s">
        <v>560</v>
      </c>
      <c r="C103" s="131"/>
      <c r="D103" s="131"/>
      <c r="E103" s="131"/>
      <c r="F103" s="131">
        <v>5010101</v>
      </c>
      <c r="G103" s="133">
        <v>29003675</v>
      </c>
      <c r="H103" s="138" t="s">
        <v>561</v>
      </c>
      <c r="I103" s="134" t="s">
        <v>441</v>
      </c>
      <c r="J103" s="131"/>
    </row>
    <row r="104" spans="1:10" s="130" customFormat="1" ht="47.25">
      <c r="A104" s="131"/>
      <c r="B104" s="135" t="s">
        <v>562</v>
      </c>
      <c r="C104" s="131"/>
      <c r="D104" s="131"/>
      <c r="E104" s="131"/>
      <c r="F104" s="131">
        <v>5010101</v>
      </c>
      <c r="G104" s="133">
        <v>14100000</v>
      </c>
      <c r="H104" s="134" t="s">
        <v>563</v>
      </c>
      <c r="I104" s="134" t="s">
        <v>441</v>
      </c>
      <c r="J104" s="131"/>
    </row>
    <row r="105" spans="1:10" s="130" customFormat="1" ht="47.25">
      <c r="A105" s="131"/>
      <c r="B105" s="135" t="s">
        <v>564</v>
      </c>
      <c r="C105" s="131"/>
      <c r="D105" s="131"/>
      <c r="E105" s="131"/>
      <c r="F105" s="131">
        <v>5010101</v>
      </c>
      <c r="G105" s="133">
        <v>14100000</v>
      </c>
      <c r="H105" s="138" t="s">
        <v>565</v>
      </c>
      <c r="I105" s="134" t="s">
        <v>441</v>
      </c>
      <c r="J105" s="131"/>
    </row>
    <row r="106" spans="1:10" s="130" customFormat="1" ht="31.5">
      <c r="A106" s="131"/>
      <c r="B106" s="135" t="s">
        <v>566</v>
      </c>
      <c r="C106" s="131"/>
      <c r="D106" s="131"/>
      <c r="E106" s="131"/>
      <c r="F106" s="131">
        <v>5010101</v>
      </c>
      <c r="G106" s="133">
        <v>13027721</v>
      </c>
      <c r="H106" s="134" t="s">
        <v>567</v>
      </c>
      <c r="I106" s="134" t="s">
        <v>441</v>
      </c>
      <c r="J106" s="131"/>
    </row>
    <row r="107" spans="1:10" s="130" customFormat="1" ht="47.25">
      <c r="A107" s="131"/>
      <c r="B107" s="135" t="s">
        <v>568</v>
      </c>
      <c r="C107" s="131"/>
      <c r="D107" s="131"/>
      <c r="E107" s="131"/>
      <c r="F107" s="131">
        <v>5010101</v>
      </c>
      <c r="G107" s="133">
        <v>14115000</v>
      </c>
      <c r="H107" s="134" t="s">
        <v>569</v>
      </c>
      <c r="I107" s="134" t="s">
        <v>441</v>
      </c>
      <c r="J107" s="131"/>
    </row>
    <row r="108" spans="1:10" s="130" customFormat="1" ht="31.5">
      <c r="A108" s="131"/>
      <c r="B108" s="135" t="s">
        <v>570</v>
      </c>
      <c r="C108" s="131"/>
      <c r="D108" s="131"/>
      <c r="E108" s="131"/>
      <c r="F108" s="131">
        <v>5010101</v>
      </c>
      <c r="G108" s="133">
        <v>27308700</v>
      </c>
      <c r="H108" s="134" t="s">
        <v>571</v>
      </c>
      <c r="I108" s="134" t="s">
        <v>441</v>
      </c>
      <c r="J108" s="131"/>
    </row>
    <row r="109" spans="1:10" s="130" customFormat="1" ht="47.25">
      <c r="A109" s="131"/>
      <c r="B109" s="135" t="s">
        <v>572</v>
      </c>
      <c r="C109" s="131"/>
      <c r="D109" s="131"/>
      <c r="E109" s="131"/>
      <c r="F109" s="131">
        <v>5010101</v>
      </c>
      <c r="G109" s="133">
        <v>88800000</v>
      </c>
      <c r="H109" s="139">
        <v>43012</v>
      </c>
      <c r="I109" s="134" t="s">
        <v>441</v>
      </c>
      <c r="J109" s="131"/>
    </row>
    <row r="110" spans="1:10" s="130" customFormat="1" ht="47.25">
      <c r="A110" s="131"/>
      <c r="B110" s="135" t="s">
        <v>573</v>
      </c>
      <c r="C110" s="131"/>
      <c r="D110" s="131"/>
      <c r="E110" s="131"/>
      <c r="F110" s="131">
        <v>5010101</v>
      </c>
      <c r="G110" s="133">
        <v>7668000</v>
      </c>
      <c r="H110" s="139" t="s">
        <v>574</v>
      </c>
      <c r="I110" s="134" t="s">
        <v>441</v>
      </c>
      <c r="J110" s="131"/>
    </row>
    <row r="111" spans="1:10" s="130" customFormat="1" ht="31.5">
      <c r="A111" s="131"/>
      <c r="B111" s="135" t="s">
        <v>575</v>
      </c>
      <c r="C111" s="131"/>
      <c r="D111" s="131"/>
      <c r="E111" s="131"/>
      <c r="F111" s="131">
        <v>5010101</v>
      </c>
      <c r="G111" s="133">
        <v>25955000</v>
      </c>
      <c r="H111" s="139" t="s">
        <v>576</v>
      </c>
      <c r="I111" s="134" t="s">
        <v>441</v>
      </c>
      <c r="J111" s="131"/>
    </row>
    <row r="112" spans="1:10" s="130" customFormat="1" ht="47.25">
      <c r="A112" s="131"/>
      <c r="B112" s="135" t="s">
        <v>577</v>
      </c>
      <c r="C112" s="131"/>
      <c r="D112" s="131"/>
      <c r="E112" s="131"/>
      <c r="F112" s="131">
        <v>5010101</v>
      </c>
      <c r="G112" s="133">
        <v>3500000</v>
      </c>
      <c r="H112" s="139" t="s">
        <v>578</v>
      </c>
      <c r="I112" s="134" t="s">
        <v>441</v>
      </c>
      <c r="J112" s="131"/>
    </row>
    <row r="113" spans="1:10" s="130" customFormat="1" ht="47.25">
      <c r="A113" s="131"/>
      <c r="B113" s="135" t="s">
        <v>579</v>
      </c>
      <c r="C113" s="131"/>
      <c r="D113" s="131"/>
      <c r="E113" s="131"/>
      <c r="F113" s="131">
        <v>5010101</v>
      </c>
      <c r="G113" s="133">
        <v>3830000</v>
      </c>
      <c r="H113" s="139" t="s">
        <v>580</v>
      </c>
      <c r="I113" s="134" t="s">
        <v>441</v>
      </c>
      <c r="J113" s="131"/>
    </row>
    <row r="114" spans="1:10" s="130" customFormat="1" ht="47.25">
      <c r="A114" s="131"/>
      <c r="B114" s="135" t="s">
        <v>581</v>
      </c>
      <c r="C114" s="131"/>
      <c r="D114" s="131"/>
      <c r="E114" s="131"/>
      <c r="F114" s="131">
        <v>5010101</v>
      </c>
      <c r="G114" s="133">
        <v>68000000</v>
      </c>
      <c r="H114" s="139" t="s">
        <v>582</v>
      </c>
      <c r="I114" s="134" t="s">
        <v>441</v>
      </c>
      <c r="J114" s="131"/>
    </row>
    <row r="115" spans="1:10" s="130" customFormat="1" ht="63">
      <c r="A115" s="131"/>
      <c r="B115" s="132" t="s">
        <v>583</v>
      </c>
      <c r="C115" s="131"/>
      <c r="D115" s="131"/>
      <c r="E115" s="131"/>
      <c r="F115" s="131">
        <v>5010101</v>
      </c>
      <c r="G115" s="133">
        <v>89245000</v>
      </c>
      <c r="H115" s="134" t="s">
        <v>584</v>
      </c>
      <c r="I115" s="134" t="s">
        <v>441</v>
      </c>
      <c r="J115" s="131"/>
    </row>
    <row r="116" spans="1:10" s="130" customFormat="1" ht="47.25">
      <c r="A116" s="131"/>
      <c r="B116" s="135" t="s">
        <v>585</v>
      </c>
      <c r="C116" s="131"/>
      <c r="D116" s="131"/>
      <c r="E116" s="131"/>
      <c r="F116" s="131">
        <v>5020605</v>
      </c>
      <c r="G116" s="137" t="s">
        <v>586</v>
      </c>
      <c r="H116" s="139">
        <v>42878</v>
      </c>
      <c r="I116" s="134" t="s">
        <v>441</v>
      </c>
      <c r="J116" s="131"/>
    </row>
    <row r="117" spans="1:10" s="130" customFormat="1" ht="47.25">
      <c r="A117" s="131"/>
      <c r="B117" s="135" t="s">
        <v>587</v>
      </c>
      <c r="C117" s="131"/>
      <c r="D117" s="131"/>
      <c r="E117" s="131"/>
      <c r="F117" s="131">
        <v>5010101</v>
      </c>
      <c r="G117" s="137" t="s">
        <v>588</v>
      </c>
      <c r="H117" s="139">
        <v>42857</v>
      </c>
      <c r="I117" s="134" t="s">
        <v>441</v>
      </c>
      <c r="J117" s="131"/>
    </row>
    <row r="118" spans="1:10" s="130" customFormat="1" ht="31.5">
      <c r="A118" s="131"/>
      <c r="B118" s="135" t="s">
        <v>589</v>
      </c>
      <c r="C118" s="131"/>
      <c r="D118" s="131"/>
      <c r="E118" s="131"/>
      <c r="F118" s="131">
        <v>5010101</v>
      </c>
      <c r="G118" s="137" t="s">
        <v>590</v>
      </c>
      <c r="H118" s="139">
        <v>42886</v>
      </c>
      <c r="I118" s="134" t="s">
        <v>441</v>
      </c>
      <c r="J118" s="131"/>
    </row>
    <row r="119" spans="1:10" s="130" customFormat="1" ht="31.5">
      <c r="A119" s="131"/>
      <c r="B119" s="135" t="s">
        <v>591</v>
      </c>
      <c r="C119" s="131"/>
      <c r="D119" s="131"/>
      <c r="E119" s="131"/>
      <c r="F119" s="131">
        <v>5010101</v>
      </c>
      <c r="G119" s="137" t="s">
        <v>592</v>
      </c>
      <c r="H119" s="139">
        <v>42951</v>
      </c>
      <c r="I119" s="134" t="s">
        <v>441</v>
      </c>
      <c r="J119" s="131"/>
    </row>
    <row r="120" spans="1:10" s="130" customFormat="1" ht="63">
      <c r="A120" s="131"/>
      <c r="B120" s="135" t="s">
        <v>593</v>
      </c>
      <c r="C120" s="131"/>
      <c r="D120" s="131"/>
      <c r="E120" s="131"/>
      <c r="F120" s="131">
        <v>5010101</v>
      </c>
      <c r="G120" s="137" t="s">
        <v>594</v>
      </c>
      <c r="H120" s="139">
        <v>43208</v>
      </c>
      <c r="I120" s="134" t="s">
        <v>441</v>
      </c>
      <c r="J120" s="131"/>
    </row>
    <row r="121" spans="1:10" s="130" customFormat="1" ht="47.25">
      <c r="A121" s="131"/>
      <c r="B121" s="135" t="s">
        <v>595</v>
      </c>
      <c r="C121" s="131"/>
      <c r="D121" s="131"/>
      <c r="E121" s="131"/>
      <c r="F121" s="131">
        <v>5010101</v>
      </c>
      <c r="G121" s="137" t="s">
        <v>596</v>
      </c>
      <c r="H121" s="139">
        <v>43380</v>
      </c>
      <c r="I121" s="134" t="s">
        <v>441</v>
      </c>
      <c r="J121" s="131"/>
    </row>
    <row r="122" spans="1:10" s="130" customFormat="1" ht="47.25">
      <c r="A122" s="131"/>
      <c r="B122" s="135" t="s">
        <v>597</v>
      </c>
      <c r="C122" s="131"/>
      <c r="D122" s="131"/>
      <c r="E122" s="131"/>
      <c r="F122" s="131">
        <v>5010101</v>
      </c>
      <c r="G122" s="137" t="s">
        <v>598</v>
      </c>
      <c r="H122" s="139">
        <v>43355</v>
      </c>
      <c r="I122" s="134" t="s">
        <v>441</v>
      </c>
      <c r="J122" s="131"/>
    </row>
    <row r="123" spans="1:10" s="130" customFormat="1" ht="47.25">
      <c r="A123" s="131"/>
      <c r="B123" s="135" t="s">
        <v>599</v>
      </c>
      <c r="C123" s="131"/>
      <c r="D123" s="131"/>
      <c r="E123" s="131"/>
      <c r="F123" s="131">
        <v>5010101</v>
      </c>
      <c r="G123" s="137" t="s">
        <v>600</v>
      </c>
      <c r="H123" s="139">
        <v>43189</v>
      </c>
      <c r="I123" s="134" t="s">
        <v>441</v>
      </c>
      <c r="J123" s="131"/>
    </row>
    <row r="124" spans="1:10" s="130" customFormat="1" ht="63">
      <c r="A124" s="131"/>
      <c r="B124" s="135" t="s">
        <v>601</v>
      </c>
      <c r="C124" s="131"/>
      <c r="D124" s="131"/>
      <c r="E124" s="131"/>
      <c r="F124" s="131">
        <v>5010101</v>
      </c>
      <c r="G124" s="137" t="s">
        <v>602</v>
      </c>
      <c r="H124" s="139">
        <v>43273</v>
      </c>
      <c r="I124" s="134" t="s">
        <v>441</v>
      </c>
      <c r="J124" s="131"/>
    </row>
    <row r="125" spans="1:10" s="130" customFormat="1" ht="78.75">
      <c r="A125" s="131"/>
      <c r="B125" s="135" t="s">
        <v>603</v>
      </c>
      <c r="C125" s="131"/>
      <c r="D125" s="131"/>
      <c r="E125" s="131"/>
      <c r="F125" s="131">
        <v>5010101</v>
      </c>
      <c r="G125" s="137" t="s">
        <v>604</v>
      </c>
      <c r="H125" s="139">
        <v>43803</v>
      </c>
      <c r="I125" s="134" t="s">
        <v>441</v>
      </c>
      <c r="J125" s="131"/>
    </row>
    <row r="126" spans="1:10" s="130" customFormat="1" ht="63">
      <c r="A126" s="131"/>
      <c r="B126" s="135" t="s">
        <v>605</v>
      </c>
      <c r="C126" s="131"/>
      <c r="D126" s="131"/>
      <c r="E126" s="131"/>
      <c r="F126" s="131">
        <v>5010101</v>
      </c>
      <c r="G126" s="137" t="s">
        <v>606</v>
      </c>
      <c r="H126" s="139">
        <v>43791</v>
      </c>
      <c r="I126" s="134" t="s">
        <v>441</v>
      </c>
      <c r="J126" s="131"/>
    </row>
    <row r="127" spans="1:10" s="130" customFormat="1" ht="63">
      <c r="A127" s="131"/>
      <c r="B127" s="135" t="s">
        <v>607</v>
      </c>
      <c r="C127" s="131"/>
      <c r="D127" s="131"/>
      <c r="E127" s="131"/>
      <c r="F127" s="131">
        <v>5010101</v>
      </c>
      <c r="G127" s="137" t="s">
        <v>608</v>
      </c>
      <c r="H127" s="139">
        <v>43817</v>
      </c>
      <c r="I127" s="134" t="s">
        <v>441</v>
      </c>
      <c r="J127" s="131"/>
    </row>
    <row r="128" spans="1:10" s="130" customFormat="1" ht="47.25">
      <c r="A128" s="131"/>
      <c r="B128" s="135" t="s">
        <v>609</v>
      </c>
      <c r="C128" s="131"/>
      <c r="D128" s="131"/>
      <c r="E128" s="131"/>
      <c r="F128" s="131">
        <v>5010101</v>
      </c>
      <c r="G128" s="137" t="s">
        <v>610</v>
      </c>
      <c r="H128" s="139">
        <v>43755</v>
      </c>
      <c r="I128" s="134" t="s">
        <v>441</v>
      </c>
      <c r="J128" s="131"/>
    </row>
    <row r="129" spans="1:10" s="130" customFormat="1" ht="47.25">
      <c r="A129" s="131"/>
      <c r="B129" s="135" t="s">
        <v>611</v>
      </c>
      <c r="C129" s="131"/>
      <c r="D129" s="131"/>
      <c r="E129" s="131"/>
      <c r="F129" s="131">
        <v>501101</v>
      </c>
      <c r="G129" s="137" t="s">
        <v>612</v>
      </c>
      <c r="H129" s="139">
        <v>43787</v>
      </c>
      <c r="I129" s="134" t="s">
        <v>441</v>
      </c>
      <c r="J129" s="131"/>
    </row>
    <row r="130" spans="1:10" s="130" customFormat="1" ht="47.25">
      <c r="A130" s="131"/>
      <c r="B130" s="135" t="s">
        <v>613</v>
      </c>
      <c r="C130" s="131"/>
      <c r="D130" s="131"/>
      <c r="E130" s="131"/>
      <c r="F130" s="131">
        <v>5020605</v>
      </c>
      <c r="G130" s="137" t="s">
        <v>614</v>
      </c>
      <c r="H130" s="139">
        <v>43626</v>
      </c>
      <c r="I130" s="134" t="s">
        <v>441</v>
      </c>
      <c r="J130" s="131"/>
    </row>
    <row r="131" spans="1:10" s="130" customFormat="1" ht="78.75">
      <c r="A131" s="131"/>
      <c r="B131" s="135" t="s">
        <v>615</v>
      </c>
      <c r="C131" s="131"/>
      <c r="D131" s="131"/>
      <c r="E131" s="131"/>
      <c r="F131" s="131">
        <v>5010101</v>
      </c>
      <c r="G131" s="137" t="s">
        <v>616</v>
      </c>
      <c r="H131" s="139">
        <v>43600</v>
      </c>
      <c r="I131" s="134" t="s">
        <v>441</v>
      </c>
      <c r="J131" s="131"/>
    </row>
    <row r="132" spans="1:10" s="130" customFormat="1" ht="47.25">
      <c r="A132" s="131"/>
      <c r="B132" s="135" t="s">
        <v>617</v>
      </c>
      <c r="C132" s="131"/>
      <c r="D132" s="131"/>
      <c r="E132" s="131"/>
      <c r="F132" s="131">
        <v>5010101</v>
      </c>
      <c r="G132" s="137" t="s">
        <v>618</v>
      </c>
      <c r="H132" s="139" t="s">
        <v>619</v>
      </c>
      <c r="I132" s="134" t="s">
        <v>441</v>
      </c>
      <c r="J132" s="131"/>
    </row>
    <row r="133" spans="1:10" s="130" customFormat="1" ht="15.75">
      <c r="A133" s="131"/>
      <c r="B133" s="135" t="s">
        <v>620</v>
      </c>
      <c r="C133" s="131"/>
      <c r="D133" s="131"/>
      <c r="E133" s="131"/>
      <c r="F133" s="131">
        <v>5010101</v>
      </c>
      <c r="G133" s="137" t="s">
        <v>621</v>
      </c>
      <c r="H133" s="139">
        <v>43789</v>
      </c>
      <c r="I133" s="134" t="s">
        <v>441</v>
      </c>
      <c r="J133" s="131"/>
    </row>
    <row r="134" spans="1:10" s="130" customFormat="1" ht="15.75">
      <c r="A134" s="131" t="s">
        <v>218</v>
      </c>
      <c r="B134" s="131" t="s">
        <v>219</v>
      </c>
      <c r="C134" s="131"/>
      <c r="D134" s="131"/>
      <c r="E134" s="131"/>
      <c r="F134" s="131"/>
      <c r="G134" s="131"/>
      <c r="H134" s="134"/>
      <c r="I134" s="134"/>
      <c r="J134" s="131"/>
    </row>
    <row r="135" spans="1:10" s="130" customFormat="1" ht="47.25">
      <c r="A135" s="131"/>
      <c r="B135" s="132" t="s">
        <v>622</v>
      </c>
      <c r="C135" s="131"/>
      <c r="D135" s="131"/>
      <c r="E135" s="131"/>
      <c r="F135" s="131">
        <v>5020605</v>
      </c>
      <c r="G135" s="133">
        <v>25000000</v>
      </c>
      <c r="H135" s="134" t="s">
        <v>623</v>
      </c>
      <c r="I135" s="134" t="s">
        <v>441</v>
      </c>
      <c r="J135" s="131"/>
    </row>
    <row r="136" spans="1:10" s="130" customFormat="1" ht="15.75">
      <c r="A136" s="131"/>
      <c r="B136" s="140">
        <v>2</v>
      </c>
      <c r="C136" s="131"/>
      <c r="D136" s="131"/>
      <c r="E136" s="131"/>
      <c r="F136" s="131"/>
      <c r="G136" s="131"/>
      <c r="H136" s="134"/>
      <c r="I136" s="134"/>
      <c r="J136" s="131"/>
    </row>
    <row r="137" spans="1:10" s="130" customFormat="1" ht="15.75">
      <c r="A137" s="131"/>
      <c r="B137" s="140">
        <v>3</v>
      </c>
      <c r="C137" s="131"/>
      <c r="D137" s="131"/>
      <c r="E137" s="131"/>
      <c r="F137" s="131"/>
      <c r="G137" s="131"/>
      <c r="H137" s="134"/>
      <c r="I137" s="134"/>
      <c r="J137" s="131"/>
    </row>
    <row r="138" spans="1:10" s="130" customFormat="1" ht="15.75">
      <c r="A138" s="131"/>
      <c r="B138" s="131"/>
      <c r="C138" s="131"/>
      <c r="D138" s="131"/>
      <c r="E138" s="131"/>
      <c r="F138" s="131"/>
      <c r="G138" s="131"/>
      <c r="H138" s="134"/>
      <c r="I138" s="134"/>
      <c r="J138" s="131"/>
    </row>
    <row r="139" spans="1:10" s="130" customFormat="1" ht="15.75">
      <c r="A139" s="131" t="s">
        <v>220</v>
      </c>
      <c r="B139" s="131" t="s">
        <v>221</v>
      </c>
      <c r="C139" s="131"/>
      <c r="D139" s="131"/>
      <c r="E139" s="131"/>
      <c r="F139" s="131"/>
      <c r="G139" s="131"/>
      <c r="H139" s="134"/>
      <c r="I139" s="134"/>
      <c r="J139" s="131"/>
    </row>
    <row r="140" spans="1:10" s="130" customFormat="1" ht="31.5">
      <c r="A140" s="131"/>
      <c r="B140" s="135" t="s">
        <v>624</v>
      </c>
      <c r="C140" s="131"/>
      <c r="D140" s="131"/>
      <c r="E140" s="131"/>
      <c r="F140" s="131">
        <v>5010101</v>
      </c>
      <c r="G140" s="133">
        <v>89102000</v>
      </c>
      <c r="H140" s="134" t="s">
        <v>625</v>
      </c>
      <c r="I140" s="134" t="s">
        <v>441</v>
      </c>
      <c r="J140" s="131"/>
    </row>
    <row r="141" spans="1:10" s="130" customFormat="1" ht="31.5">
      <c r="A141" s="131"/>
      <c r="B141" s="135" t="s">
        <v>626</v>
      </c>
      <c r="C141" s="131"/>
      <c r="D141" s="131"/>
      <c r="E141" s="131"/>
      <c r="F141" s="131">
        <v>5020199</v>
      </c>
      <c r="G141" s="133">
        <v>2000000</v>
      </c>
      <c r="H141" s="134" t="s">
        <v>498</v>
      </c>
      <c r="I141" s="134" t="s">
        <v>441</v>
      </c>
      <c r="J141" s="131"/>
    </row>
    <row r="142" spans="1:10" s="130" customFormat="1" ht="47.25">
      <c r="A142" s="131"/>
      <c r="B142" s="135" t="s">
        <v>627</v>
      </c>
      <c r="C142" s="131"/>
      <c r="D142" s="131"/>
      <c r="E142" s="131"/>
      <c r="F142" s="133">
        <v>5020199</v>
      </c>
      <c r="G142" s="133">
        <v>5750000</v>
      </c>
      <c r="H142" s="134" t="s">
        <v>498</v>
      </c>
      <c r="I142" s="134" t="s">
        <v>441</v>
      </c>
      <c r="J142" s="131"/>
    </row>
    <row r="143" spans="1:10" s="130" customFormat="1" ht="15.75">
      <c r="A143" s="131"/>
      <c r="B143" s="131"/>
      <c r="C143" s="131"/>
      <c r="D143" s="131"/>
      <c r="E143" s="131"/>
      <c r="F143" s="131"/>
      <c r="G143" s="131"/>
      <c r="H143" s="131"/>
      <c r="I143" s="134"/>
      <c r="J143" s="131"/>
    </row>
    <row r="144" spans="1:10" s="130" customFormat="1" ht="15.75">
      <c r="A144" s="131" t="s">
        <v>222</v>
      </c>
      <c r="B144" s="131" t="s">
        <v>223</v>
      </c>
      <c r="C144" s="131"/>
      <c r="D144" s="131"/>
      <c r="E144" s="131"/>
      <c r="F144" s="138" t="s">
        <v>628</v>
      </c>
      <c r="G144" s="141">
        <v>0</v>
      </c>
      <c r="H144" s="138" t="s">
        <v>628</v>
      </c>
      <c r="I144" s="138" t="s">
        <v>628</v>
      </c>
      <c r="J144" s="131"/>
    </row>
    <row r="145" spans="1:10" s="130" customFormat="1" ht="15.75">
      <c r="A145" s="131"/>
      <c r="B145" s="140">
        <v>1</v>
      </c>
      <c r="C145" s="131"/>
      <c r="D145" s="131"/>
      <c r="E145" s="131"/>
      <c r="F145" s="131"/>
      <c r="G145" s="131"/>
      <c r="H145" s="131"/>
      <c r="I145" s="134"/>
      <c r="J145" s="131"/>
    </row>
    <row r="146" spans="1:10" s="130" customFormat="1" ht="15.75">
      <c r="A146" s="131"/>
      <c r="B146" s="140">
        <v>2</v>
      </c>
      <c r="C146" s="131"/>
      <c r="D146" s="131"/>
      <c r="E146" s="131"/>
      <c r="F146" s="131"/>
      <c r="G146" s="131"/>
      <c r="H146" s="131"/>
      <c r="I146" s="134"/>
      <c r="J146" s="131"/>
    </row>
    <row r="147" spans="1:10" s="130" customFormat="1" ht="15.75">
      <c r="A147" s="131"/>
      <c r="B147" s="140">
        <v>3</v>
      </c>
      <c r="C147" s="131"/>
      <c r="D147" s="131"/>
      <c r="E147" s="131"/>
      <c r="F147" s="131"/>
      <c r="G147" s="131"/>
      <c r="H147" s="131"/>
      <c r="I147" s="134"/>
      <c r="J147" s="131"/>
    </row>
    <row r="148" spans="1:10" s="130" customFormat="1" ht="15.75">
      <c r="A148" s="131"/>
      <c r="B148" s="140"/>
      <c r="C148" s="131"/>
      <c r="D148" s="131"/>
      <c r="E148" s="131"/>
      <c r="F148" s="131"/>
      <c r="G148" s="131"/>
      <c r="H148" s="131"/>
      <c r="I148" s="134"/>
      <c r="J148" s="131"/>
    </row>
    <row r="149" spans="1:10" s="130" customFormat="1" ht="15.75">
      <c r="A149" s="131" t="s">
        <v>224</v>
      </c>
      <c r="B149" s="140" t="s">
        <v>225</v>
      </c>
      <c r="C149" s="131"/>
      <c r="D149" s="131"/>
      <c r="E149" s="131"/>
      <c r="F149" s="138" t="s">
        <v>628</v>
      </c>
      <c r="G149" s="141">
        <v>0</v>
      </c>
      <c r="H149" s="138" t="s">
        <v>628</v>
      </c>
      <c r="I149" s="138" t="s">
        <v>628</v>
      </c>
      <c r="J149" s="131"/>
    </row>
    <row r="150" spans="1:10" s="130" customFormat="1" ht="15.75">
      <c r="A150" s="131"/>
      <c r="B150" s="140"/>
      <c r="C150" s="131"/>
      <c r="D150" s="131"/>
      <c r="E150" s="131"/>
      <c r="F150" s="138" t="s">
        <v>628</v>
      </c>
      <c r="G150" s="141">
        <v>0</v>
      </c>
      <c r="H150" s="138" t="s">
        <v>628</v>
      </c>
      <c r="I150" s="138" t="s">
        <v>628</v>
      </c>
      <c r="J150" s="131"/>
    </row>
    <row r="151" spans="1:10" s="130" customFormat="1" ht="15.75">
      <c r="A151" s="131"/>
      <c r="B151" s="140">
        <v>2</v>
      </c>
      <c r="C151" s="131"/>
      <c r="D151" s="131"/>
      <c r="E151" s="131"/>
      <c r="F151" s="131"/>
      <c r="G151" s="131"/>
      <c r="H151" s="131"/>
      <c r="I151" s="134"/>
      <c r="J151" s="131"/>
    </row>
    <row r="152" spans="1:10" s="130" customFormat="1" ht="15.75">
      <c r="A152" s="131"/>
      <c r="B152" s="140">
        <v>3</v>
      </c>
      <c r="C152" s="131"/>
      <c r="D152" s="131"/>
      <c r="E152" s="131"/>
      <c r="F152" s="131"/>
      <c r="G152" s="131"/>
      <c r="H152" s="131"/>
      <c r="I152" s="134"/>
      <c r="J152" s="131"/>
    </row>
    <row r="153" spans="1:10" s="130" customFormat="1" ht="15.75">
      <c r="A153" s="131"/>
      <c r="B153" s="140"/>
      <c r="C153" s="131"/>
      <c r="D153" s="131"/>
      <c r="E153" s="131"/>
      <c r="F153" s="131"/>
      <c r="G153" s="131"/>
      <c r="H153" s="131"/>
      <c r="I153" s="134"/>
      <c r="J153" s="131"/>
    </row>
    <row r="154" spans="1:10" s="130" customFormat="1" ht="15.75">
      <c r="A154" s="131"/>
      <c r="B154" s="140"/>
      <c r="C154" s="131"/>
      <c r="D154" s="131"/>
      <c r="E154" s="131"/>
      <c r="F154" s="131"/>
      <c r="G154" s="131"/>
      <c r="H154" s="131"/>
      <c r="I154" s="134"/>
      <c r="J154" s="131"/>
    </row>
    <row r="155" spans="1:10" s="130" customFormat="1" ht="15.75">
      <c r="A155" s="131" t="s">
        <v>226</v>
      </c>
      <c r="B155" s="140" t="s">
        <v>227</v>
      </c>
      <c r="C155" s="131"/>
      <c r="D155" s="131"/>
      <c r="E155" s="131"/>
      <c r="F155" s="138" t="s">
        <v>628</v>
      </c>
      <c r="G155" s="141">
        <v>0</v>
      </c>
      <c r="H155" s="138" t="s">
        <v>628</v>
      </c>
      <c r="I155" s="138" t="s">
        <v>628</v>
      </c>
      <c r="J155" s="141"/>
    </row>
    <row r="156" spans="1:10" s="130" customFormat="1" ht="15.75">
      <c r="A156" s="131"/>
      <c r="B156" s="140" t="s">
        <v>228</v>
      </c>
      <c r="C156" s="131"/>
      <c r="D156" s="131"/>
      <c r="E156" s="131"/>
      <c r="F156" s="131"/>
      <c r="G156" s="131"/>
      <c r="H156" s="131"/>
      <c r="I156" s="134"/>
      <c r="J156" s="131"/>
    </row>
    <row r="157" spans="1:10" s="130" customFormat="1" ht="15.75">
      <c r="A157" s="131"/>
      <c r="B157" s="140">
        <v>2</v>
      </c>
      <c r="C157" s="131"/>
      <c r="D157" s="131"/>
      <c r="E157" s="131"/>
      <c r="F157" s="131"/>
      <c r="G157" s="131"/>
      <c r="H157" s="131"/>
      <c r="I157" s="134"/>
      <c r="J157" s="131"/>
    </row>
    <row r="158" spans="1:10" s="130" customFormat="1" ht="15.75">
      <c r="A158" s="131"/>
      <c r="B158" s="140">
        <v>3</v>
      </c>
      <c r="C158" s="131"/>
      <c r="D158" s="131"/>
      <c r="E158" s="131"/>
      <c r="F158" s="131"/>
      <c r="G158" s="131"/>
      <c r="H158" s="131"/>
      <c r="I158" s="134"/>
      <c r="J158" s="131"/>
    </row>
    <row r="159" spans="1:10" s="130" customFormat="1" ht="15.75">
      <c r="A159" s="131"/>
      <c r="B159" s="140"/>
      <c r="C159" s="131"/>
      <c r="D159" s="131"/>
      <c r="E159" s="131"/>
      <c r="F159" s="131"/>
      <c r="G159" s="131"/>
      <c r="H159" s="131"/>
      <c r="I159" s="134"/>
      <c r="J159" s="131"/>
    </row>
    <row r="160" spans="1:10" s="130" customFormat="1" ht="15.75">
      <c r="A160" s="131"/>
      <c r="B160" s="131"/>
      <c r="C160" s="131"/>
      <c r="D160" s="131"/>
      <c r="E160" s="131"/>
      <c r="F160" s="131"/>
      <c r="G160" s="131"/>
      <c r="H160" s="131"/>
      <c r="I160" s="134"/>
      <c r="J160" s="131"/>
    </row>
    <row r="161" spans="1:10" s="130" customFormat="1" ht="15.75">
      <c r="A161" s="131"/>
      <c r="B161" s="142" t="s">
        <v>229</v>
      </c>
      <c r="C161" s="142"/>
      <c r="D161" s="142"/>
      <c r="E161" s="142"/>
      <c r="F161" s="131"/>
      <c r="G161" s="143" t="s">
        <v>629</v>
      </c>
      <c r="H161" s="131"/>
      <c r="I161" s="131"/>
      <c r="J161" s="131"/>
    </row>
    <row r="162" spans="1:10">
      <c r="G162" s="130" t="s">
        <v>436</v>
      </c>
    </row>
    <row r="163" spans="1:10">
      <c r="G163" s="130" t="s">
        <v>319</v>
      </c>
    </row>
    <row r="164" spans="1:10">
      <c r="G164" s="130"/>
    </row>
    <row r="165" spans="1:10">
      <c r="G165" s="144" t="s">
        <v>320</v>
      </c>
    </row>
  </sheetData>
  <mergeCells count="13">
    <mergeCell ref="B161:E161"/>
    <mergeCell ref="A1:J1"/>
    <mergeCell ref="A5:A6"/>
    <mergeCell ref="B5:B6"/>
    <mergeCell ref="C5:E5"/>
    <mergeCell ref="F5:F6"/>
    <mergeCell ref="G5:G6"/>
    <mergeCell ref="H5:H6"/>
    <mergeCell ref="I5:I6"/>
    <mergeCell ref="J5:J6"/>
    <mergeCell ref="A2:J2"/>
    <mergeCell ref="A3:J3"/>
    <mergeCell ref="A4:J4"/>
  </mergeCells>
  <pageMargins left="0.57999999999999996" right="0.27" top="0.75" bottom="0.75" header="0.3" footer="0.3"/>
  <pageSetup paperSize="5" scale="60" orientation="portrait" horizontalDpi="4294967294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zoomScale="68" zoomScaleNormal="68" workbookViewId="0">
      <selection activeCell="M1" sqref="M1:M7"/>
    </sheetView>
  </sheetViews>
  <sheetFormatPr defaultRowHeight="26.25"/>
  <cols>
    <col min="1" max="3" width="2.85546875" customWidth="1"/>
    <col min="4" max="4" width="29.42578125" customWidth="1"/>
    <col min="5" max="5" width="13.5703125" customWidth="1"/>
    <col min="6" max="6" width="5.35546875" customWidth="1"/>
    <col min="7" max="7" width="4.92578125" customWidth="1"/>
    <col min="8" max="8" width="9.92578125" customWidth="1"/>
    <col min="9" max="9" width="5.5703125" customWidth="1"/>
    <col min="10" max="10" width="5.28515625" customWidth="1"/>
    <col min="11" max="11" width="10.42578125" customWidth="1"/>
    <col min="12" max="12" width="5.0703125" customWidth="1"/>
    <col min="13" max="13" width="10.5703125" customWidth="1"/>
    <col min="14" max="14" width="10.2109375" customWidth="1"/>
    <col min="15" max="15" width="10.5" customWidth="1"/>
    <col min="16" max="16" width="9.0703125" customWidth="1"/>
  </cols>
  <sheetData>
    <row r="1" spans="1:16" s="1" customFormat="1" ht="15.75">
      <c r="M1" s="1" t="s">
        <v>231</v>
      </c>
    </row>
    <row r="2" spans="1:16" s="1" customFormat="1" ht="15.75">
      <c r="M2" s="1" t="s">
        <v>294</v>
      </c>
    </row>
    <row r="3" spans="1:16" s="1" customFormat="1" ht="15.75">
      <c r="M3" s="1" t="s">
        <v>295</v>
      </c>
    </row>
    <row r="4" spans="1:16" s="1" customFormat="1" ht="15.75">
      <c r="M4" s="1" t="s">
        <v>232</v>
      </c>
    </row>
    <row r="5" spans="1:16" s="1" customFormat="1" ht="15.75">
      <c r="M5" s="1" t="s">
        <v>233</v>
      </c>
    </row>
    <row r="6" spans="1:16" s="1" customFormat="1" ht="15.75">
      <c r="M6" s="1" t="s">
        <v>235</v>
      </c>
    </row>
    <row r="7" spans="1:16" s="1" customFormat="1" ht="15.75">
      <c r="M7" s="1" t="s">
        <v>234</v>
      </c>
    </row>
    <row r="8" spans="1:16" s="1" customFormat="1" ht="15.75">
      <c r="A8" s="113" t="s">
        <v>236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</row>
    <row r="9" spans="1:16" s="1" customFormat="1" ht="15.75">
      <c r="A9" s="113" t="s">
        <v>237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s="1" customFormat="1" ht="15.75">
      <c r="A10" s="113" t="s">
        <v>195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s="1" customFormat="1" ht="15.75">
      <c r="A11" s="1" t="s">
        <v>238</v>
      </c>
      <c r="D11" s="1" t="s">
        <v>326</v>
      </c>
    </row>
    <row r="12" spans="1:16" s="1" customFormat="1" ht="15.75">
      <c r="A12" s="1" t="s">
        <v>239</v>
      </c>
      <c r="D12" s="1" t="s">
        <v>327</v>
      </c>
    </row>
    <row r="13" spans="1:16" s="1" customFormat="1" ht="15.75">
      <c r="A13" s="1" t="s">
        <v>240</v>
      </c>
      <c r="D13" s="1" t="s">
        <v>249</v>
      </c>
    </row>
    <row r="14" spans="1:16" s="1" customFormat="1" ht="15.75">
      <c r="A14" s="1" t="s">
        <v>241</v>
      </c>
      <c r="D14" s="1" t="s">
        <v>250</v>
      </c>
    </row>
    <row r="15" spans="1:16" s="1" customFormat="1" ht="15.75" customHeight="1">
      <c r="A15" s="100" t="s">
        <v>242</v>
      </c>
      <c r="B15" s="101"/>
      <c r="C15" s="102"/>
      <c r="D15" s="98" t="s">
        <v>243</v>
      </c>
      <c r="E15" s="98" t="s">
        <v>244</v>
      </c>
      <c r="F15" s="114" t="s">
        <v>245</v>
      </c>
      <c r="G15" s="115"/>
      <c r="H15" s="115"/>
      <c r="I15" s="115"/>
      <c r="J15" s="115"/>
      <c r="K15" s="115"/>
      <c r="L15" s="116"/>
      <c r="M15" s="114" t="s">
        <v>248</v>
      </c>
      <c r="N15" s="115"/>
      <c r="O15" s="115"/>
      <c r="P15" s="116"/>
    </row>
    <row r="16" spans="1:16" s="1" customFormat="1" ht="15.75">
      <c r="A16" s="103"/>
      <c r="B16" s="104"/>
      <c r="C16" s="105"/>
      <c r="D16" s="112"/>
      <c r="E16" s="112"/>
      <c r="F16" s="117" t="s">
        <v>246</v>
      </c>
      <c r="G16" s="118"/>
      <c r="H16" s="119"/>
      <c r="I16" s="117" t="s">
        <v>247</v>
      </c>
      <c r="J16" s="118"/>
      <c r="K16" s="118"/>
      <c r="L16" s="119"/>
      <c r="M16" s="98" t="s">
        <v>256</v>
      </c>
      <c r="N16" s="98" t="s">
        <v>255</v>
      </c>
      <c r="O16" s="98" t="s">
        <v>355</v>
      </c>
      <c r="P16" s="98" t="s">
        <v>437</v>
      </c>
    </row>
    <row r="17" spans="1:16" s="8" customFormat="1" ht="32.25" customHeight="1">
      <c r="A17" s="106"/>
      <c r="B17" s="107"/>
      <c r="C17" s="108"/>
      <c r="D17" s="99"/>
      <c r="E17" s="99"/>
      <c r="F17" s="37" t="s">
        <v>251</v>
      </c>
      <c r="G17" s="37" t="s">
        <v>252</v>
      </c>
      <c r="H17" s="37" t="s">
        <v>4</v>
      </c>
      <c r="I17" s="37" t="s">
        <v>253</v>
      </c>
      <c r="J17" s="37" t="s">
        <v>252</v>
      </c>
      <c r="K17" s="37" t="s">
        <v>4</v>
      </c>
      <c r="L17" s="37" t="s">
        <v>254</v>
      </c>
      <c r="M17" s="99"/>
      <c r="N17" s="99"/>
      <c r="O17" s="99"/>
      <c r="P17" s="99"/>
    </row>
    <row r="18" spans="1:16" s="8" customFormat="1" ht="22.5" customHeight="1">
      <c r="A18" s="109">
        <v>1</v>
      </c>
      <c r="B18" s="110"/>
      <c r="C18" s="111"/>
      <c r="D18" s="7">
        <v>2</v>
      </c>
      <c r="E18" s="7">
        <v>3</v>
      </c>
      <c r="F18" s="12">
        <v>4</v>
      </c>
      <c r="G18" s="12">
        <v>5</v>
      </c>
      <c r="H18" s="12">
        <v>6</v>
      </c>
      <c r="I18" s="12">
        <v>7</v>
      </c>
      <c r="J18" s="12">
        <v>8</v>
      </c>
      <c r="K18" s="12">
        <v>9</v>
      </c>
      <c r="L18" s="12">
        <v>10</v>
      </c>
      <c r="M18" s="7">
        <v>11</v>
      </c>
      <c r="N18" s="7">
        <v>12</v>
      </c>
      <c r="O18" s="7">
        <v>13</v>
      </c>
      <c r="P18" s="7">
        <v>14</v>
      </c>
    </row>
    <row r="19" spans="1:16" s="8" customFormat="1" ht="15.75">
      <c r="A19" s="11" t="s">
        <v>257</v>
      </c>
      <c r="B19" s="11" t="s">
        <v>258</v>
      </c>
      <c r="C19" s="11" t="s">
        <v>259</v>
      </c>
      <c r="D19" s="9"/>
      <c r="E19" s="9"/>
      <c r="F19" s="9"/>
      <c r="G19" s="9"/>
      <c r="H19" s="9"/>
      <c r="I19" s="9"/>
      <c r="J19" s="9"/>
      <c r="K19" s="9"/>
      <c r="L19" s="9"/>
      <c r="M19" s="5"/>
      <c r="N19" s="5"/>
      <c r="O19" s="5"/>
      <c r="P19" s="5"/>
    </row>
    <row r="20" spans="1:16" s="29" customFormat="1" ht="18.75" customHeight="1">
      <c r="A20" s="26">
        <v>1</v>
      </c>
      <c r="B20" s="26"/>
      <c r="C20" s="26"/>
      <c r="D20" s="27" t="s">
        <v>328</v>
      </c>
      <c r="E20" s="28"/>
      <c r="F20" s="28"/>
      <c r="G20" s="28"/>
      <c r="H20" s="39">
        <f>H21+H28+H30+H34</f>
        <v>733140840</v>
      </c>
      <c r="I20" s="39"/>
      <c r="J20" s="39"/>
      <c r="K20" s="39">
        <f t="shared" ref="K20:P20" si="0">K21+K28+K30+K34</f>
        <v>700765283</v>
      </c>
      <c r="L20" s="39">
        <f>K20/H20*100</f>
        <v>95.583992156268366</v>
      </c>
      <c r="M20" s="39">
        <f t="shared" si="0"/>
        <v>0</v>
      </c>
      <c r="N20" s="39">
        <f t="shared" si="0"/>
        <v>623368840</v>
      </c>
      <c r="O20" s="39">
        <f t="shared" si="0"/>
        <v>109772000</v>
      </c>
      <c r="P20" s="39">
        <f t="shared" si="0"/>
        <v>0</v>
      </c>
    </row>
    <row r="21" spans="1:16" s="29" customFormat="1" ht="18" customHeight="1">
      <c r="A21" s="26">
        <v>1</v>
      </c>
      <c r="B21" s="26">
        <v>1</v>
      </c>
      <c r="C21" s="26"/>
      <c r="D21" s="32" t="s">
        <v>329</v>
      </c>
      <c r="E21" s="28"/>
      <c r="F21" s="28"/>
      <c r="G21" s="28"/>
      <c r="H21" s="39">
        <f>SUM(H22:H27)</f>
        <v>509544840</v>
      </c>
      <c r="I21" s="28"/>
      <c r="J21" s="28"/>
      <c r="K21" s="39">
        <f>SUM(K22:K27)</f>
        <v>502148105</v>
      </c>
      <c r="L21" s="39">
        <f t="shared" ref="L21:L82" si="1">K21/H21*100</f>
        <v>98.548364261720323</v>
      </c>
      <c r="M21" s="34">
        <f>SUM(M22:M27)</f>
        <v>0</v>
      </c>
      <c r="N21" s="34">
        <f t="shared" ref="N21:P21" si="2">SUM(N22:N27)</f>
        <v>499430340</v>
      </c>
      <c r="O21" s="34">
        <f t="shared" si="2"/>
        <v>10114500</v>
      </c>
      <c r="P21" s="34">
        <f t="shared" si="2"/>
        <v>0</v>
      </c>
    </row>
    <row r="22" spans="1:16" s="8" customFormat="1" ht="33.75" customHeight="1">
      <c r="A22" s="30">
        <v>1</v>
      </c>
      <c r="B22" s="30">
        <v>1</v>
      </c>
      <c r="C22" s="30">
        <v>1</v>
      </c>
      <c r="D22" s="25" t="s">
        <v>330</v>
      </c>
      <c r="E22" s="25" t="s">
        <v>391</v>
      </c>
      <c r="F22" s="11">
        <v>12</v>
      </c>
      <c r="G22" s="11" t="s">
        <v>390</v>
      </c>
      <c r="H22" s="36">
        <f>SUM(M22:P22)</f>
        <v>73606400</v>
      </c>
      <c r="I22" s="11">
        <v>12</v>
      </c>
      <c r="J22" s="11" t="s">
        <v>390</v>
      </c>
      <c r="K22" s="38">
        <v>66662400</v>
      </c>
      <c r="L22" s="36">
        <f t="shared" si="1"/>
        <v>90.566037735849065</v>
      </c>
      <c r="M22" s="35">
        <v>0</v>
      </c>
      <c r="N22" s="35">
        <v>66791900</v>
      </c>
      <c r="O22" s="35">
        <f>5227500+1587000</f>
        <v>6814500</v>
      </c>
      <c r="P22" s="35">
        <v>0</v>
      </c>
    </row>
    <row r="23" spans="1:16" s="8" customFormat="1" ht="39.75" customHeight="1">
      <c r="A23" s="30">
        <v>1</v>
      </c>
      <c r="B23" s="30">
        <v>1</v>
      </c>
      <c r="C23" s="30">
        <v>2</v>
      </c>
      <c r="D23" s="25" t="s">
        <v>331</v>
      </c>
      <c r="E23" s="25" t="s">
        <v>392</v>
      </c>
      <c r="F23" s="11">
        <v>12</v>
      </c>
      <c r="G23" s="11" t="s">
        <v>390</v>
      </c>
      <c r="H23" s="36">
        <f>SUM(M23:P23)</f>
        <v>348727680</v>
      </c>
      <c r="I23" s="11">
        <v>12</v>
      </c>
      <c r="J23" s="11" t="s">
        <v>390</v>
      </c>
      <c r="K23" s="38">
        <v>348727680</v>
      </c>
      <c r="L23" s="36">
        <f t="shared" si="1"/>
        <v>100</v>
      </c>
      <c r="M23" s="35">
        <v>0</v>
      </c>
      <c r="N23" s="35">
        <v>348727680</v>
      </c>
      <c r="O23" s="35">
        <v>0</v>
      </c>
      <c r="P23" s="35">
        <v>0</v>
      </c>
    </row>
    <row r="24" spans="1:16" s="8" customFormat="1" ht="36" customHeight="1">
      <c r="A24" s="30">
        <v>1</v>
      </c>
      <c r="B24" s="30">
        <v>1</v>
      </c>
      <c r="C24" s="30">
        <v>3</v>
      </c>
      <c r="D24" s="25" t="s">
        <v>332</v>
      </c>
      <c r="E24" s="25" t="s">
        <v>393</v>
      </c>
      <c r="F24" s="11">
        <v>12</v>
      </c>
      <c r="G24" s="11" t="s">
        <v>390</v>
      </c>
      <c r="H24" s="36">
        <f t="shared" ref="H24:H27" si="3">SUM(M24:P24)</f>
        <v>11758260</v>
      </c>
      <c r="I24" s="11">
        <v>12</v>
      </c>
      <c r="J24" s="11" t="s">
        <v>390</v>
      </c>
      <c r="K24" s="38">
        <v>11305525</v>
      </c>
      <c r="L24" s="36">
        <f t="shared" si="1"/>
        <v>96.149642889339077</v>
      </c>
      <c r="M24" s="35">
        <v>0</v>
      </c>
      <c r="N24" s="35">
        <v>11758260</v>
      </c>
      <c r="O24" s="35">
        <v>0</v>
      </c>
      <c r="P24" s="35">
        <v>0</v>
      </c>
    </row>
    <row r="25" spans="1:16" s="8" customFormat="1" ht="35.25" customHeight="1">
      <c r="A25" s="30">
        <v>1</v>
      </c>
      <c r="B25" s="30">
        <v>1</v>
      </c>
      <c r="C25" s="30">
        <v>4</v>
      </c>
      <c r="D25" s="25" t="s">
        <v>334</v>
      </c>
      <c r="E25" s="25" t="s">
        <v>394</v>
      </c>
      <c r="F25" s="11">
        <v>1</v>
      </c>
      <c r="G25" s="11" t="s">
        <v>433</v>
      </c>
      <c r="H25" s="36">
        <f t="shared" si="3"/>
        <v>19290500</v>
      </c>
      <c r="I25" s="11">
        <v>1</v>
      </c>
      <c r="J25" s="11" t="s">
        <v>433</v>
      </c>
      <c r="K25" s="38">
        <v>19290500</v>
      </c>
      <c r="L25" s="36">
        <f t="shared" si="1"/>
        <v>100</v>
      </c>
      <c r="M25" s="35">
        <v>0</v>
      </c>
      <c r="N25" s="35">
        <v>19290500</v>
      </c>
      <c r="O25" s="35">
        <v>0</v>
      </c>
      <c r="P25" s="35">
        <v>0</v>
      </c>
    </row>
    <row r="26" spans="1:16" s="8" customFormat="1" ht="22.5" customHeight="1">
      <c r="A26" s="30">
        <v>1</v>
      </c>
      <c r="B26" s="30">
        <v>1</v>
      </c>
      <c r="C26" s="30">
        <v>5</v>
      </c>
      <c r="D26" s="25" t="s">
        <v>333</v>
      </c>
      <c r="E26" s="25" t="s">
        <v>395</v>
      </c>
      <c r="F26" s="11">
        <v>12</v>
      </c>
      <c r="G26" s="11" t="s">
        <v>390</v>
      </c>
      <c r="H26" s="36">
        <f t="shared" si="3"/>
        <v>55500000</v>
      </c>
      <c r="I26" s="11">
        <v>12</v>
      </c>
      <c r="J26" s="11" t="s">
        <v>390</v>
      </c>
      <c r="K26" s="38">
        <v>55500000</v>
      </c>
      <c r="L26" s="36">
        <f t="shared" si="1"/>
        <v>100</v>
      </c>
      <c r="M26" s="35">
        <v>0</v>
      </c>
      <c r="N26" s="35">
        <v>52200000</v>
      </c>
      <c r="O26" s="35">
        <v>3300000</v>
      </c>
      <c r="P26" s="35">
        <v>0</v>
      </c>
    </row>
    <row r="27" spans="1:16" s="8" customFormat="1" ht="38.25" customHeight="1">
      <c r="A27" s="30">
        <v>1</v>
      </c>
      <c r="B27" s="30">
        <v>1</v>
      </c>
      <c r="C27" s="30">
        <v>6</v>
      </c>
      <c r="D27" s="25" t="s">
        <v>335</v>
      </c>
      <c r="E27" s="25" t="s">
        <v>396</v>
      </c>
      <c r="F27" s="11">
        <v>1</v>
      </c>
      <c r="G27" s="11" t="s">
        <v>433</v>
      </c>
      <c r="H27" s="36">
        <f t="shared" si="3"/>
        <v>662000</v>
      </c>
      <c r="I27" s="11">
        <v>1</v>
      </c>
      <c r="J27" s="11" t="s">
        <v>433</v>
      </c>
      <c r="K27" s="38">
        <v>662000</v>
      </c>
      <c r="L27" s="36">
        <f t="shared" si="1"/>
        <v>100</v>
      </c>
      <c r="M27" s="35">
        <v>0</v>
      </c>
      <c r="N27" s="35">
        <v>662000</v>
      </c>
      <c r="O27" s="35">
        <v>0</v>
      </c>
      <c r="P27" s="35">
        <v>0</v>
      </c>
    </row>
    <row r="28" spans="1:16" s="29" customFormat="1" ht="22.5" customHeight="1">
      <c r="A28" s="33">
        <v>1</v>
      </c>
      <c r="B28" s="33">
        <v>2</v>
      </c>
      <c r="C28" s="33"/>
      <c r="D28" s="32" t="s">
        <v>336</v>
      </c>
      <c r="E28" s="28"/>
      <c r="F28" s="28"/>
      <c r="G28" s="28"/>
      <c r="H28" s="39">
        <f>SUM(H29)</f>
        <v>36700000</v>
      </c>
      <c r="I28" s="28"/>
      <c r="J28" s="28"/>
      <c r="K28" s="39">
        <f>SUM(K29)</f>
        <v>34063428</v>
      </c>
      <c r="L28" s="39">
        <f t="shared" si="1"/>
        <v>92.81588010899182</v>
      </c>
      <c r="M28" s="34">
        <f>SUM(M29)</f>
        <v>0</v>
      </c>
      <c r="N28" s="34">
        <f t="shared" ref="N28:P28" si="4">SUM(N29)</f>
        <v>36700000</v>
      </c>
      <c r="O28" s="34">
        <f t="shared" si="4"/>
        <v>0</v>
      </c>
      <c r="P28" s="34">
        <f t="shared" si="4"/>
        <v>0</v>
      </c>
    </row>
    <row r="29" spans="1:16" s="8" customFormat="1" ht="36" customHeight="1">
      <c r="A29" s="30">
        <v>1</v>
      </c>
      <c r="B29" s="30">
        <v>2</v>
      </c>
      <c r="C29" s="30">
        <v>1</v>
      </c>
      <c r="D29" s="25" t="s">
        <v>337</v>
      </c>
      <c r="E29" s="9" t="s">
        <v>397</v>
      </c>
      <c r="F29" s="11">
        <v>1</v>
      </c>
      <c r="G29" s="11" t="s">
        <v>433</v>
      </c>
      <c r="H29" s="38">
        <v>36700000</v>
      </c>
      <c r="I29" s="11">
        <v>1</v>
      </c>
      <c r="J29" s="11" t="s">
        <v>433</v>
      </c>
      <c r="K29" s="38">
        <v>34063428</v>
      </c>
      <c r="L29" s="36">
        <f t="shared" si="1"/>
        <v>92.81588010899182</v>
      </c>
      <c r="M29" s="35">
        <v>0</v>
      </c>
      <c r="N29" s="35">
        <v>36700000</v>
      </c>
      <c r="O29" s="35">
        <v>0</v>
      </c>
      <c r="P29" s="35">
        <v>0</v>
      </c>
    </row>
    <row r="30" spans="1:16" s="29" customFormat="1" ht="21" customHeight="1">
      <c r="A30" s="33">
        <v>1</v>
      </c>
      <c r="B30" s="33">
        <v>3</v>
      </c>
      <c r="C30" s="33"/>
      <c r="D30" s="32" t="s">
        <v>338</v>
      </c>
      <c r="E30" s="28"/>
      <c r="F30" s="28"/>
      <c r="G30" s="28"/>
      <c r="H30" s="39">
        <f>SUM(H31:H33)</f>
        <v>34686500</v>
      </c>
      <c r="I30" s="28"/>
      <c r="J30" s="28"/>
      <c r="K30" s="39">
        <f>SUM(K31:K33)</f>
        <v>34686500</v>
      </c>
      <c r="L30" s="39">
        <f t="shared" si="1"/>
        <v>100</v>
      </c>
      <c r="M30" s="34">
        <f>SUM(M31:M33)</f>
        <v>0</v>
      </c>
      <c r="N30" s="34">
        <f t="shared" ref="N30:P30" si="5">SUM(N31:N33)</f>
        <v>34686500</v>
      </c>
      <c r="O30" s="34">
        <f t="shared" si="5"/>
        <v>0</v>
      </c>
      <c r="P30" s="34">
        <f t="shared" si="5"/>
        <v>0</v>
      </c>
    </row>
    <row r="31" spans="1:16" s="8" customFormat="1" ht="36" customHeight="1">
      <c r="A31" s="30">
        <v>1</v>
      </c>
      <c r="B31" s="30">
        <v>3</v>
      </c>
      <c r="C31" s="30">
        <v>1</v>
      </c>
      <c r="D31" s="25" t="s">
        <v>339</v>
      </c>
      <c r="E31" s="25" t="s">
        <v>398</v>
      </c>
      <c r="F31" s="11">
        <v>1</v>
      </c>
      <c r="G31" s="11" t="s">
        <v>433</v>
      </c>
      <c r="H31" s="36">
        <f>SUM(M31:P31)</f>
        <v>5935000</v>
      </c>
      <c r="I31" s="11">
        <v>1</v>
      </c>
      <c r="J31" s="11" t="s">
        <v>433</v>
      </c>
      <c r="K31" s="38">
        <v>5935000</v>
      </c>
      <c r="L31" s="36">
        <f t="shared" si="1"/>
        <v>100</v>
      </c>
      <c r="M31" s="35">
        <v>0</v>
      </c>
      <c r="N31" s="35">
        <v>5935000</v>
      </c>
      <c r="O31" s="35">
        <v>0</v>
      </c>
      <c r="P31" s="35">
        <v>0</v>
      </c>
    </row>
    <row r="32" spans="1:16" s="8" customFormat="1" ht="36" customHeight="1">
      <c r="A32" s="30">
        <v>1</v>
      </c>
      <c r="B32" s="30">
        <v>3</v>
      </c>
      <c r="C32" s="30">
        <v>2</v>
      </c>
      <c r="D32" s="25" t="s">
        <v>340</v>
      </c>
      <c r="E32" s="25" t="s">
        <v>399</v>
      </c>
      <c r="F32" s="11">
        <v>1</v>
      </c>
      <c r="G32" s="11" t="s">
        <v>433</v>
      </c>
      <c r="H32" s="36">
        <f t="shared" ref="H32:H33" si="6">SUM(M32:P32)</f>
        <v>12528500</v>
      </c>
      <c r="I32" s="11">
        <v>1</v>
      </c>
      <c r="J32" s="11" t="s">
        <v>433</v>
      </c>
      <c r="K32" s="38">
        <v>12528500</v>
      </c>
      <c r="L32" s="36">
        <f t="shared" si="1"/>
        <v>100</v>
      </c>
      <c r="M32" s="35">
        <v>0</v>
      </c>
      <c r="N32" s="35">
        <v>12528500</v>
      </c>
      <c r="O32" s="35">
        <v>0</v>
      </c>
      <c r="P32" s="35">
        <v>0</v>
      </c>
    </row>
    <row r="33" spans="1:16" s="8" customFormat="1" ht="35.25" customHeight="1">
      <c r="A33" s="30">
        <v>1</v>
      </c>
      <c r="B33" s="30">
        <v>3</v>
      </c>
      <c r="C33" s="30">
        <v>3</v>
      </c>
      <c r="D33" s="25" t="s">
        <v>341</v>
      </c>
      <c r="E33" s="25" t="s">
        <v>400</v>
      </c>
      <c r="F33" s="11">
        <v>12</v>
      </c>
      <c r="G33" s="11" t="s">
        <v>390</v>
      </c>
      <c r="H33" s="36">
        <f t="shared" si="6"/>
        <v>16223000</v>
      </c>
      <c r="I33" s="11">
        <v>12</v>
      </c>
      <c r="J33" s="11" t="s">
        <v>390</v>
      </c>
      <c r="K33" s="38">
        <v>16223000</v>
      </c>
      <c r="L33" s="36">
        <f t="shared" si="1"/>
        <v>100</v>
      </c>
      <c r="M33" s="35">
        <v>0</v>
      </c>
      <c r="N33" s="35">
        <v>16223000</v>
      </c>
      <c r="O33" s="35">
        <v>0</v>
      </c>
      <c r="P33" s="35">
        <v>0</v>
      </c>
    </row>
    <row r="34" spans="1:16" s="29" customFormat="1" ht="21" customHeight="1">
      <c r="A34" s="33">
        <v>1</v>
      </c>
      <c r="B34" s="33">
        <v>4</v>
      </c>
      <c r="C34" s="33"/>
      <c r="D34" s="32" t="s">
        <v>342</v>
      </c>
      <c r="E34" s="28"/>
      <c r="F34" s="28"/>
      <c r="G34" s="28"/>
      <c r="H34" s="39">
        <f>SUM(H35:H43)</f>
        <v>152209500</v>
      </c>
      <c r="I34" s="39"/>
      <c r="J34" s="39"/>
      <c r="K34" s="39">
        <f t="shared" ref="K34:P34" si="7">SUM(K35:K43)</f>
        <v>129867250</v>
      </c>
      <c r="L34" s="39">
        <f t="shared" si="1"/>
        <v>85.32138269950299</v>
      </c>
      <c r="M34" s="39">
        <f t="shared" si="7"/>
        <v>0</v>
      </c>
      <c r="N34" s="39">
        <f t="shared" si="7"/>
        <v>52552000</v>
      </c>
      <c r="O34" s="39">
        <f t="shared" si="7"/>
        <v>99657500</v>
      </c>
      <c r="P34" s="39">
        <f t="shared" si="7"/>
        <v>0</v>
      </c>
    </row>
    <row r="35" spans="1:16" s="8" customFormat="1" ht="38.25" customHeight="1">
      <c r="A35" s="30">
        <v>1</v>
      </c>
      <c r="B35" s="30">
        <v>4</v>
      </c>
      <c r="C35" s="30">
        <v>1</v>
      </c>
      <c r="D35" s="25" t="s">
        <v>343</v>
      </c>
      <c r="E35" s="25" t="s">
        <v>401</v>
      </c>
      <c r="F35" s="11">
        <v>1</v>
      </c>
      <c r="G35" s="11" t="s">
        <v>433</v>
      </c>
      <c r="H35" s="36">
        <v>1775000</v>
      </c>
      <c r="I35" s="11">
        <v>1</v>
      </c>
      <c r="J35" s="11" t="s">
        <v>433</v>
      </c>
      <c r="K35" s="36">
        <v>1775000</v>
      </c>
      <c r="L35" s="36">
        <f t="shared" si="1"/>
        <v>100</v>
      </c>
      <c r="M35" s="35">
        <v>0</v>
      </c>
      <c r="N35" s="35">
        <v>0</v>
      </c>
      <c r="O35" s="35">
        <v>1775000</v>
      </c>
      <c r="P35" s="35">
        <v>0</v>
      </c>
    </row>
    <row r="36" spans="1:16" s="8" customFormat="1" ht="36" customHeight="1">
      <c r="A36" s="30">
        <v>1</v>
      </c>
      <c r="B36" s="30">
        <v>4</v>
      </c>
      <c r="C36" s="30">
        <v>3</v>
      </c>
      <c r="D36" s="25" t="s">
        <v>344</v>
      </c>
      <c r="E36" s="25" t="s">
        <v>402</v>
      </c>
      <c r="F36" s="11">
        <v>1</v>
      </c>
      <c r="G36" s="11" t="s">
        <v>433</v>
      </c>
      <c r="H36" s="36">
        <v>5760000</v>
      </c>
      <c r="I36" s="11">
        <v>1</v>
      </c>
      <c r="J36" s="11" t="s">
        <v>433</v>
      </c>
      <c r="K36" s="36">
        <v>5760000</v>
      </c>
      <c r="L36" s="36">
        <f t="shared" si="1"/>
        <v>100</v>
      </c>
      <c r="M36" s="35">
        <v>0</v>
      </c>
      <c r="N36" s="35">
        <v>5760000</v>
      </c>
      <c r="O36" s="35">
        <v>0</v>
      </c>
      <c r="P36" s="35">
        <v>0</v>
      </c>
    </row>
    <row r="37" spans="1:16" s="8" customFormat="1" ht="35.25" customHeight="1">
      <c r="A37" s="30">
        <v>1</v>
      </c>
      <c r="B37" s="30">
        <v>4</v>
      </c>
      <c r="C37" s="30">
        <v>4</v>
      </c>
      <c r="D37" s="25" t="s">
        <v>345</v>
      </c>
      <c r="E37" s="25" t="s">
        <v>403</v>
      </c>
      <c r="F37" s="11">
        <v>1</v>
      </c>
      <c r="G37" s="11" t="s">
        <v>433</v>
      </c>
      <c r="H37" s="36">
        <v>7487000</v>
      </c>
      <c r="I37" s="11">
        <v>1</v>
      </c>
      <c r="J37" s="11" t="s">
        <v>433</v>
      </c>
      <c r="K37" s="36">
        <v>700000</v>
      </c>
      <c r="L37" s="36">
        <f t="shared" si="1"/>
        <v>9.3495392012822229</v>
      </c>
      <c r="M37" s="35">
        <v>0</v>
      </c>
      <c r="N37" s="35">
        <v>0</v>
      </c>
      <c r="O37" s="35">
        <v>7487000</v>
      </c>
      <c r="P37" s="35">
        <v>0</v>
      </c>
    </row>
    <row r="38" spans="1:16" s="8" customFormat="1" ht="48.75" customHeight="1">
      <c r="A38" s="30">
        <v>1</v>
      </c>
      <c r="B38" s="30">
        <v>4</v>
      </c>
      <c r="C38" s="30">
        <v>5</v>
      </c>
      <c r="D38" s="25" t="s">
        <v>346</v>
      </c>
      <c r="E38" s="25" t="s">
        <v>404</v>
      </c>
      <c r="F38" s="11">
        <v>12</v>
      </c>
      <c r="G38" s="11" t="s">
        <v>390</v>
      </c>
      <c r="H38" s="36">
        <v>10864000</v>
      </c>
      <c r="I38" s="11">
        <v>12</v>
      </c>
      <c r="J38" s="11" t="s">
        <v>390</v>
      </c>
      <c r="K38" s="36">
        <v>10864000</v>
      </c>
      <c r="L38" s="36">
        <f t="shared" si="1"/>
        <v>100</v>
      </c>
      <c r="M38" s="35">
        <v>0</v>
      </c>
      <c r="N38" s="35">
        <v>10864000</v>
      </c>
      <c r="O38" s="35">
        <v>0</v>
      </c>
      <c r="P38" s="35">
        <v>0</v>
      </c>
    </row>
    <row r="39" spans="1:16" s="8" customFormat="1" ht="33.75" customHeight="1">
      <c r="A39" s="30">
        <v>1</v>
      </c>
      <c r="B39" s="30">
        <v>4</v>
      </c>
      <c r="C39" s="30">
        <v>7</v>
      </c>
      <c r="D39" s="25" t="s">
        <v>347</v>
      </c>
      <c r="E39" s="25" t="s">
        <v>405</v>
      </c>
      <c r="F39" s="11">
        <v>1</v>
      </c>
      <c r="G39" s="11" t="s">
        <v>433</v>
      </c>
      <c r="H39" s="36">
        <v>928000</v>
      </c>
      <c r="I39" s="11">
        <v>1</v>
      </c>
      <c r="J39" s="11" t="s">
        <v>433</v>
      </c>
      <c r="K39" s="36">
        <v>328000</v>
      </c>
      <c r="L39" s="36">
        <f t="shared" si="1"/>
        <v>35.344827586206897</v>
      </c>
      <c r="M39" s="35">
        <v>0</v>
      </c>
      <c r="N39" s="35">
        <v>928000</v>
      </c>
      <c r="O39" s="35">
        <v>0</v>
      </c>
      <c r="P39" s="35">
        <v>0</v>
      </c>
    </row>
    <row r="40" spans="1:16" s="8" customFormat="1" ht="35.25" customHeight="1">
      <c r="A40" s="30">
        <v>1</v>
      </c>
      <c r="B40" s="30">
        <v>4</v>
      </c>
      <c r="C40" s="30">
        <v>8</v>
      </c>
      <c r="D40" s="25" t="s">
        <v>348</v>
      </c>
      <c r="E40" s="25" t="s">
        <v>406</v>
      </c>
      <c r="F40" s="11">
        <v>12</v>
      </c>
      <c r="G40" s="11" t="s">
        <v>390</v>
      </c>
      <c r="H40" s="36">
        <v>28558000</v>
      </c>
      <c r="I40" s="11">
        <v>12</v>
      </c>
      <c r="J40" s="11" t="s">
        <v>390</v>
      </c>
      <c r="K40" s="36">
        <v>24569750</v>
      </c>
      <c r="L40" s="36">
        <f t="shared" si="1"/>
        <v>86.03456124378458</v>
      </c>
      <c r="M40" s="35">
        <v>0</v>
      </c>
      <c r="N40" s="35">
        <v>0</v>
      </c>
      <c r="O40" s="35">
        <v>28558000</v>
      </c>
      <c r="P40" s="35">
        <v>0</v>
      </c>
    </row>
    <row r="41" spans="1:16" s="8" customFormat="1" ht="35.25" customHeight="1">
      <c r="A41" s="30">
        <v>1</v>
      </c>
      <c r="B41" s="30">
        <v>4</v>
      </c>
      <c r="C41" s="30">
        <v>9</v>
      </c>
      <c r="D41" s="25" t="s">
        <v>349</v>
      </c>
      <c r="E41" s="25" t="s">
        <v>407</v>
      </c>
      <c r="F41" s="11">
        <v>1</v>
      </c>
      <c r="G41" s="11" t="s">
        <v>433</v>
      </c>
      <c r="H41" s="36">
        <v>35000000</v>
      </c>
      <c r="I41" s="11">
        <v>1</v>
      </c>
      <c r="J41" s="11" t="s">
        <v>433</v>
      </c>
      <c r="K41" s="36">
        <v>30101000</v>
      </c>
      <c r="L41" s="36">
        <f t="shared" si="1"/>
        <v>86.002857142857152</v>
      </c>
      <c r="M41" s="35">
        <v>0</v>
      </c>
      <c r="N41" s="35">
        <v>35000000</v>
      </c>
      <c r="O41" s="35">
        <v>0</v>
      </c>
      <c r="P41" s="35">
        <v>0</v>
      </c>
    </row>
    <row r="42" spans="1:16" s="8" customFormat="1" ht="47.25" customHeight="1">
      <c r="A42" s="30">
        <v>1</v>
      </c>
      <c r="B42" s="30">
        <v>4</v>
      </c>
      <c r="C42" s="30">
        <v>10</v>
      </c>
      <c r="D42" s="25" t="s">
        <v>350</v>
      </c>
      <c r="E42" s="25" t="s">
        <v>408</v>
      </c>
      <c r="F42" s="11">
        <v>1</v>
      </c>
      <c r="G42" s="11" t="s">
        <v>433</v>
      </c>
      <c r="H42" s="35">
        <v>52837500</v>
      </c>
      <c r="I42" s="11">
        <v>1</v>
      </c>
      <c r="J42" s="11" t="s">
        <v>433</v>
      </c>
      <c r="K42" s="36">
        <v>46769500</v>
      </c>
      <c r="L42" s="36">
        <f t="shared" si="1"/>
        <v>88.515732197776202</v>
      </c>
      <c r="M42" s="35">
        <v>0</v>
      </c>
      <c r="N42" s="35">
        <v>0</v>
      </c>
      <c r="O42" s="35">
        <v>52837500</v>
      </c>
      <c r="P42" s="35">
        <v>0</v>
      </c>
    </row>
    <row r="43" spans="1:16" s="8" customFormat="1" ht="35.25" customHeight="1">
      <c r="A43" s="30">
        <v>1</v>
      </c>
      <c r="B43" s="30">
        <v>4</v>
      </c>
      <c r="C43" s="30">
        <v>11</v>
      </c>
      <c r="D43" s="25" t="s">
        <v>351</v>
      </c>
      <c r="E43" s="25" t="s">
        <v>409</v>
      </c>
      <c r="F43" s="11">
        <v>1</v>
      </c>
      <c r="G43" s="11" t="s">
        <v>433</v>
      </c>
      <c r="H43" s="35">
        <v>9000000</v>
      </c>
      <c r="I43" s="11">
        <v>1</v>
      </c>
      <c r="J43" s="11" t="s">
        <v>433</v>
      </c>
      <c r="K43" s="35">
        <v>9000000</v>
      </c>
      <c r="L43" s="36">
        <f t="shared" si="1"/>
        <v>100</v>
      </c>
      <c r="M43" s="35">
        <v>0</v>
      </c>
      <c r="N43" s="35">
        <v>0</v>
      </c>
      <c r="O43" s="35">
        <v>9000000</v>
      </c>
      <c r="P43" s="35">
        <v>0</v>
      </c>
    </row>
    <row r="44" spans="1:16" s="29" customFormat="1" ht="20.25" customHeight="1">
      <c r="A44" s="33">
        <v>2</v>
      </c>
      <c r="B44" s="33"/>
      <c r="C44" s="33"/>
      <c r="D44" s="32" t="s">
        <v>352</v>
      </c>
      <c r="E44" s="28"/>
      <c r="F44" s="28"/>
      <c r="G44" s="28"/>
      <c r="H44" s="39">
        <f>H45+H50+H53+H57+H61</f>
        <v>847514000</v>
      </c>
      <c r="I44" s="39"/>
      <c r="J44" s="39"/>
      <c r="K44" s="39">
        <f t="shared" ref="K44:P44" si="8">K45+K50+K53+K57+K61</f>
        <v>834873000</v>
      </c>
      <c r="L44" s="36">
        <f t="shared" si="1"/>
        <v>98.508461217159834</v>
      </c>
      <c r="M44" s="39">
        <f t="shared" si="8"/>
        <v>819826000</v>
      </c>
      <c r="N44" s="39">
        <f t="shared" si="8"/>
        <v>0</v>
      </c>
      <c r="O44" s="39">
        <f t="shared" si="8"/>
        <v>27688000</v>
      </c>
      <c r="P44" s="39">
        <f t="shared" si="8"/>
        <v>0</v>
      </c>
    </row>
    <row r="45" spans="1:16" s="29" customFormat="1" ht="22.5" customHeight="1">
      <c r="A45" s="33">
        <v>2</v>
      </c>
      <c r="B45" s="33">
        <v>1</v>
      </c>
      <c r="C45" s="33"/>
      <c r="D45" s="32" t="s">
        <v>353</v>
      </c>
      <c r="E45" s="28"/>
      <c r="F45" s="28"/>
      <c r="G45" s="28"/>
      <c r="H45" s="39">
        <f>SUM(H46:H49)</f>
        <v>82823000</v>
      </c>
      <c r="I45" s="28"/>
      <c r="J45" s="28"/>
      <c r="K45" s="39">
        <f>SUM(K46:K49)</f>
        <v>80423000</v>
      </c>
      <c r="L45" s="36">
        <f t="shared" si="1"/>
        <v>97.102254204749897</v>
      </c>
      <c r="M45" s="34">
        <f>SUM(M46:M49)</f>
        <v>82823000</v>
      </c>
      <c r="N45" s="34">
        <f t="shared" ref="N45:P45" si="9">SUM(N46:N49)</f>
        <v>0</v>
      </c>
      <c r="O45" s="34">
        <f t="shared" si="9"/>
        <v>0</v>
      </c>
      <c r="P45" s="34">
        <f t="shared" si="9"/>
        <v>0</v>
      </c>
    </row>
    <row r="46" spans="1:16" s="8" customFormat="1" ht="65.25" customHeight="1">
      <c r="A46" s="30">
        <v>2</v>
      </c>
      <c r="B46" s="30">
        <v>1</v>
      </c>
      <c r="C46" s="30">
        <v>1</v>
      </c>
      <c r="D46" s="25" t="s">
        <v>354</v>
      </c>
      <c r="E46" s="25" t="s">
        <v>410</v>
      </c>
      <c r="F46" s="12">
        <v>12</v>
      </c>
      <c r="G46" s="12" t="s">
        <v>390</v>
      </c>
      <c r="H46" s="35">
        <v>66178000</v>
      </c>
      <c r="I46" s="12">
        <v>12</v>
      </c>
      <c r="J46" s="12" t="s">
        <v>390</v>
      </c>
      <c r="K46" s="35">
        <v>63778000</v>
      </c>
      <c r="L46" s="36">
        <f t="shared" si="1"/>
        <v>96.373417147692592</v>
      </c>
      <c r="M46" s="35">
        <v>66178000</v>
      </c>
      <c r="N46" s="35">
        <v>0</v>
      </c>
      <c r="O46" s="35">
        <v>0</v>
      </c>
      <c r="P46" s="35">
        <v>0</v>
      </c>
    </row>
    <row r="47" spans="1:16" s="8" customFormat="1" ht="65.25" hidden="1" customHeight="1">
      <c r="A47" s="30">
        <v>2</v>
      </c>
      <c r="B47" s="30">
        <v>1</v>
      </c>
      <c r="C47" s="30">
        <v>3</v>
      </c>
      <c r="D47" s="25" t="s">
        <v>356</v>
      </c>
      <c r="E47" s="25" t="s">
        <v>411</v>
      </c>
      <c r="F47" s="9"/>
      <c r="G47" s="9"/>
      <c r="H47" s="9"/>
      <c r="I47" s="9"/>
      <c r="J47" s="9"/>
      <c r="K47" s="9"/>
      <c r="L47" s="36" t="e">
        <f t="shared" si="1"/>
        <v>#DIV/0!</v>
      </c>
      <c r="M47" s="35"/>
      <c r="N47" s="35"/>
      <c r="O47" s="35"/>
      <c r="P47" s="35"/>
    </row>
    <row r="48" spans="1:16" s="8" customFormat="1" ht="65.25" customHeight="1">
      <c r="A48" s="30">
        <v>2</v>
      </c>
      <c r="B48" s="30">
        <v>1</v>
      </c>
      <c r="C48" s="30">
        <v>8</v>
      </c>
      <c r="D48" s="25" t="s">
        <v>357</v>
      </c>
      <c r="E48" s="25" t="s">
        <v>412</v>
      </c>
      <c r="F48" s="12">
        <v>12</v>
      </c>
      <c r="G48" s="12" t="s">
        <v>390</v>
      </c>
      <c r="H48" s="35">
        <v>10645000</v>
      </c>
      <c r="I48" s="12">
        <v>12</v>
      </c>
      <c r="J48" s="12" t="s">
        <v>390</v>
      </c>
      <c r="K48" s="35">
        <v>10645000</v>
      </c>
      <c r="L48" s="36">
        <f t="shared" si="1"/>
        <v>100</v>
      </c>
      <c r="M48" s="35">
        <v>10645000</v>
      </c>
      <c r="N48" s="35">
        <v>0</v>
      </c>
      <c r="O48" s="35">
        <v>0</v>
      </c>
      <c r="P48" s="35">
        <v>0</v>
      </c>
    </row>
    <row r="49" spans="1:16" s="8" customFormat="1" ht="36" customHeight="1">
      <c r="A49" s="30">
        <v>2</v>
      </c>
      <c r="B49" s="30">
        <v>1</v>
      </c>
      <c r="C49" s="30">
        <v>9</v>
      </c>
      <c r="D49" s="25" t="s">
        <v>358</v>
      </c>
      <c r="E49" s="25" t="s">
        <v>413</v>
      </c>
      <c r="F49" s="12">
        <v>12</v>
      </c>
      <c r="G49" s="12" t="s">
        <v>390</v>
      </c>
      <c r="H49" s="35">
        <v>6000000</v>
      </c>
      <c r="I49" s="12">
        <v>12</v>
      </c>
      <c r="J49" s="12" t="s">
        <v>390</v>
      </c>
      <c r="K49" s="35">
        <v>6000000</v>
      </c>
      <c r="L49" s="36">
        <f t="shared" si="1"/>
        <v>100</v>
      </c>
      <c r="M49" s="35">
        <v>6000000</v>
      </c>
      <c r="N49" s="35">
        <v>0</v>
      </c>
      <c r="O49" s="35">
        <v>0</v>
      </c>
      <c r="P49" s="35">
        <v>0</v>
      </c>
    </row>
    <row r="50" spans="1:16" s="29" customFormat="1" ht="18" customHeight="1">
      <c r="A50" s="33">
        <v>2</v>
      </c>
      <c r="B50" s="33">
        <v>2</v>
      </c>
      <c r="C50" s="33"/>
      <c r="D50" s="32" t="s">
        <v>359</v>
      </c>
      <c r="E50" s="28"/>
      <c r="F50" s="28"/>
      <c r="G50" s="28"/>
      <c r="H50" s="39">
        <f>SUM(H51:H52)</f>
        <v>41186000</v>
      </c>
      <c r="I50" s="28"/>
      <c r="J50" s="28"/>
      <c r="K50" s="39">
        <f>SUM(K51:K52)</f>
        <v>41186000</v>
      </c>
      <c r="L50" s="36">
        <f t="shared" si="1"/>
        <v>100</v>
      </c>
      <c r="M50" s="34">
        <f>SUM(M51:M52)</f>
        <v>41186000</v>
      </c>
      <c r="N50" s="34">
        <f t="shared" ref="N50:P50" si="10">SUM(N51:N52)</f>
        <v>0</v>
      </c>
      <c r="O50" s="34">
        <f t="shared" si="10"/>
        <v>0</v>
      </c>
      <c r="P50" s="34">
        <f t="shared" si="10"/>
        <v>0</v>
      </c>
    </row>
    <row r="51" spans="1:16" s="8" customFormat="1" ht="64.5" customHeight="1">
      <c r="A51" s="30">
        <v>2</v>
      </c>
      <c r="B51" s="30">
        <v>2</v>
      </c>
      <c r="C51" s="30">
        <v>1</v>
      </c>
      <c r="D51" s="25" t="s">
        <v>361</v>
      </c>
      <c r="E51" s="25" t="s">
        <v>414</v>
      </c>
      <c r="F51" s="12">
        <v>12</v>
      </c>
      <c r="G51" s="12" t="s">
        <v>390</v>
      </c>
      <c r="H51" s="35">
        <v>4300000</v>
      </c>
      <c r="I51" s="12">
        <v>12</v>
      </c>
      <c r="J51" s="12" t="s">
        <v>390</v>
      </c>
      <c r="K51" s="35">
        <v>4300000</v>
      </c>
      <c r="L51" s="36">
        <f t="shared" si="1"/>
        <v>100</v>
      </c>
      <c r="M51" s="35">
        <v>4300000</v>
      </c>
      <c r="N51" s="35">
        <v>0</v>
      </c>
      <c r="O51" s="35">
        <v>0</v>
      </c>
      <c r="P51" s="35">
        <v>0</v>
      </c>
    </row>
    <row r="52" spans="1:16" s="8" customFormat="1" ht="35.25" customHeight="1">
      <c r="A52" s="30">
        <v>2</v>
      </c>
      <c r="B52" s="30">
        <v>2</v>
      </c>
      <c r="C52" s="30">
        <v>2</v>
      </c>
      <c r="D52" s="25" t="s">
        <v>360</v>
      </c>
      <c r="E52" s="25" t="s">
        <v>415</v>
      </c>
      <c r="F52" s="12">
        <v>12</v>
      </c>
      <c r="G52" s="12" t="s">
        <v>390</v>
      </c>
      <c r="H52" s="35">
        <v>36886000</v>
      </c>
      <c r="I52" s="12">
        <v>12</v>
      </c>
      <c r="J52" s="12" t="s">
        <v>390</v>
      </c>
      <c r="K52" s="35">
        <v>36886000</v>
      </c>
      <c r="L52" s="36">
        <f t="shared" si="1"/>
        <v>100</v>
      </c>
      <c r="M52" s="35">
        <v>36886000</v>
      </c>
      <c r="N52" s="35">
        <v>0</v>
      </c>
      <c r="O52" s="35">
        <v>0</v>
      </c>
      <c r="P52" s="35">
        <v>0</v>
      </c>
    </row>
    <row r="53" spans="1:16" s="29" customFormat="1" ht="21" customHeight="1">
      <c r="A53" s="33">
        <v>2</v>
      </c>
      <c r="B53" s="33">
        <v>3</v>
      </c>
      <c r="C53" s="33"/>
      <c r="D53" s="32" t="s">
        <v>362</v>
      </c>
      <c r="E53" s="28"/>
      <c r="F53" s="28"/>
      <c r="G53" s="28"/>
      <c r="H53" s="39">
        <f>SUM(H54:H56)</f>
        <v>394900000</v>
      </c>
      <c r="I53" s="28"/>
      <c r="J53" s="28"/>
      <c r="K53" s="39">
        <f>SUM(K54:K56)</f>
        <v>387179000</v>
      </c>
      <c r="L53" s="36">
        <f t="shared" si="1"/>
        <v>98.044821473790833</v>
      </c>
      <c r="M53" s="34">
        <f>SUM(M54:M56)</f>
        <v>394900000</v>
      </c>
      <c r="N53" s="34">
        <f t="shared" ref="N53:P53" si="11">SUM(N54:N56)</f>
        <v>0</v>
      </c>
      <c r="O53" s="34">
        <f t="shared" si="11"/>
        <v>0</v>
      </c>
      <c r="P53" s="34">
        <f t="shared" si="11"/>
        <v>0</v>
      </c>
    </row>
    <row r="54" spans="1:16" s="8" customFormat="1" ht="37.5" customHeight="1">
      <c r="A54" s="30">
        <v>2</v>
      </c>
      <c r="B54" s="30">
        <v>3</v>
      </c>
      <c r="C54" s="30">
        <v>10</v>
      </c>
      <c r="D54" s="25" t="s">
        <v>363</v>
      </c>
      <c r="E54" s="25" t="s">
        <v>416</v>
      </c>
      <c r="F54" s="11">
        <v>1</v>
      </c>
      <c r="G54" s="11" t="s">
        <v>433</v>
      </c>
      <c r="H54" s="35">
        <v>286400000</v>
      </c>
      <c r="I54" s="11">
        <v>1</v>
      </c>
      <c r="J54" s="11" t="s">
        <v>433</v>
      </c>
      <c r="K54" s="35">
        <v>281155000</v>
      </c>
      <c r="L54" s="36">
        <f t="shared" si="1"/>
        <v>98.16864525139664</v>
      </c>
      <c r="M54" s="35">
        <v>286400000</v>
      </c>
      <c r="N54" s="35">
        <v>0</v>
      </c>
      <c r="O54" s="35">
        <v>0</v>
      </c>
      <c r="P54" s="35">
        <v>0</v>
      </c>
    </row>
    <row r="55" spans="1:16" s="8" customFormat="1" ht="35.25" customHeight="1">
      <c r="A55" s="30">
        <v>2</v>
      </c>
      <c r="B55" s="30">
        <v>3</v>
      </c>
      <c r="C55" s="30">
        <v>12</v>
      </c>
      <c r="D55" s="25" t="s">
        <v>364</v>
      </c>
      <c r="E55" s="25" t="s">
        <v>417</v>
      </c>
      <c r="F55" s="11">
        <v>1</v>
      </c>
      <c r="G55" s="11" t="s">
        <v>433</v>
      </c>
      <c r="H55" s="35">
        <v>83500000</v>
      </c>
      <c r="I55" s="11">
        <v>1</v>
      </c>
      <c r="J55" s="11" t="s">
        <v>433</v>
      </c>
      <c r="K55" s="35">
        <v>83500000</v>
      </c>
      <c r="L55" s="36">
        <f t="shared" si="1"/>
        <v>100</v>
      </c>
      <c r="M55" s="35">
        <v>83500000</v>
      </c>
      <c r="N55" s="35">
        <v>0</v>
      </c>
      <c r="O55" s="35">
        <v>0</v>
      </c>
      <c r="P55" s="35">
        <v>0</v>
      </c>
    </row>
    <row r="56" spans="1:16" s="8" customFormat="1" ht="63.75" customHeight="1">
      <c r="A56" s="30">
        <v>2</v>
      </c>
      <c r="B56" s="30">
        <v>3</v>
      </c>
      <c r="C56" s="30">
        <v>14</v>
      </c>
      <c r="D56" s="25" t="s">
        <v>365</v>
      </c>
      <c r="E56" s="25" t="s">
        <v>418</v>
      </c>
      <c r="F56" s="12">
        <v>1</v>
      </c>
      <c r="G56" s="12" t="s">
        <v>434</v>
      </c>
      <c r="H56" s="35">
        <v>25000000</v>
      </c>
      <c r="I56" s="12">
        <v>1</v>
      </c>
      <c r="J56" s="12" t="s">
        <v>434</v>
      </c>
      <c r="K56" s="35">
        <v>22524000</v>
      </c>
      <c r="L56" s="36">
        <f t="shared" si="1"/>
        <v>90.096000000000004</v>
      </c>
      <c r="M56" s="35">
        <v>25000000</v>
      </c>
      <c r="N56" s="35">
        <v>0</v>
      </c>
      <c r="O56" s="35">
        <v>0</v>
      </c>
      <c r="P56" s="35">
        <v>0</v>
      </c>
    </row>
    <row r="57" spans="1:16" s="29" customFormat="1" ht="20.25" customHeight="1">
      <c r="A57" s="33">
        <v>2</v>
      </c>
      <c r="B57" s="33">
        <v>4</v>
      </c>
      <c r="C57" s="33"/>
      <c r="D57" s="32" t="s">
        <v>366</v>
      </c>
      <c r="E57" s="28"/>
      <c r="F57" s="28"/>
      <c r="G57" s="28"/>
      <c r="H57" s="39">
        <f>SUM(H58:H60)</f>
        <v>326085000</v>
      </c>
      <c r="I57" s="28"/>
      <c r="J57" s="28"/>
      <c r="K57" s="39">
        <f>SUM(K58:K60)</f>
        <v>324825000</v>
      </c>
      <c r="L57" s="39">
        <f t="shared" si="1"/>
        <v>99.613597681586086</v>
      </c>
      <c r="M57" s="34">
        <f>SUM(M58:M60)</f>
        <v>298397000</v>
      </c>
      <c r="N57" s="34">
        <f t="shared" ref="N57:P57" si="12">SUM(N58:N60)</f>
        <v>0</v>
      </c>
      <c r="O57" s="34">
        <f t="shared" si="12"/>
        <v>27688000</v>
      </c>
      <c r="P57" s="34">
        <f t="shared" si="12"/>
        <v>0</v>
      </c>
    </row>
    <row r="58" spans="1:16" s="8" customFormat="1" ht="35.25" customHeight="1">
      <c r="A58" s="30">
        <v>2</v>
      </c>
      <c r="B58" s="30">
        <v>4</v>
      </c>
      <c r="C58" s="30">
        <v>3</v>
      </c>
      <c r="D58" s="25" t="s">
        <v>367</v>
      </c>
      <c r="E58" s="25" t="s">
        <v>419</v>
      </c>
      <c r="F58" s="12">
        <v>1</v>
      </c>
      <c r="G58" s="12" t="s">
        <v>434</v>
      </c>
      <c r="H58" s="35">
        <v>51960000</v>
      </c>
      <c r="I58" s="12">
        <v>1</v>
      </c>
      <c r="J58" s="12" t="s">
        <v>434</v>
      </c>
      <c r="K58" s="35">
        <v>51960000</v>
      </c>
      <c r="L58" s="36">
        <f t="shared" si="1"/>
        <v>100</v>
      </c>
      <c r="M58" s="35">
        <v>51960000</v>
      </c>
      <c r="N58" s="35">
        <v>0</v>
      </c>
      <c r="O58" s="35">
        <v>0</v>
      </c>
      <c r="P58" s="35">
        <v>0</v>
      </c>
    </row>
    <row r="59" spans="1:16" s="8" customFormat="1" ht="54" customHeight="1">
      <c r="A59" s="30">
        <v>2</v>
      </c>
      <c r="B59" s="30">
        <v>4</v>
      </c>
      <c r="C59" s="30">
        <v>7</v>
      </c>
      <c r="D59" s="25" t="s">
        <v>368</v>
      </c>
      <c r="E59" s="25" t="s">
        <v>420</v>
      </c>
      <c r="F59" s="12">
        <v>12</v>
      </c>
      <c r="G59" s="12" t="s">
        <v>390</v>
      </c>
      <c r="H59" s="35">
        <v>149125000</v>
      </c>
      <c r="I59" s="12">
        <v>12</v>
      </c>
      <c r="J59" s="12" t="s">
        <v>390</v>
      </c>
      <c r="K59" s="35">
        <v>147865000</v>
      </c>
      <c r="L59" s="36">
        <f t="shared" si="1"/>
        <v>99.155071248952225</v>
      </c>
      <c r="M59" s="35">
        <v>121437000</v>
      </c>
      <c r="N59" s="35">
        <v>0</v>
      </c>
      <c r="O59" s="35">
        <v>27688000</v>
      </c>
      <c r="P59" s="35">
        <v>0</v>
      </c>
    </row>
    <row r="60" spans="1:16" s="8" customFormat="1" ht="45.75" customHeight="1">
      <c r="A60" s="30">
        <v>2</v>
      </c>
      <c r="B60" s="30">
        <v>4</v>
      </c>
      <c r="C60" s="30">
        <v>14</v>
      </c>
      <c r="D60" s="25" t="s">
        <v>369</v>
      </c>
      <c r="E60" s="25" t="s">
        <v>421</v>
      </c>
      <c r="F60" s="12">
        <v>1</v>
      </c>
      <c r="G60" s="12" t="s">
        <v>434</v>
      </c>
      <c r="H60" s="35">
        <v>125000000</v>
      </c>
      <c r="I60" s="12">
        <v>1</v>
      </c>
      <c r="J60" s="12" t="s">
        <v>434</v>
      </c>
      <c r="K60" s="35">
        <v>125000000</v>
      </c>
      <c r="L60" s="36">
        <f t="shared" si="1"/>
        <v>100</v>
      </c>
      <c r="M60" s="35">
        <v>125000000</v>
      </c>
      <c r="N60" s="35">
        <v>0</v>
      </c>
      <c r="O60" s="35">
        <v>0</v>
      </c>
      <c r="P60" s="35">
        <v>0</v>
      </c>
    </row>
    <row r="61" spans="1:16" s="29" customFormat="1" ht="34.5" customHeight="1">
      <c r="A61" s="33">
        <v>2</v>
      </c>
      <c r="B61" s="33">
        <v>6</v>
      </c>
      <c r="C61" s="33"/>
      <c r="D61" s="32" t="s">
        <v>370</v>
      </c>
      <c r="E61" s="28"/>
      <c r="F61" s="28"/>
      <c r="G61" s="28"/>
      <c r="H61" s="39">
        <f>SUM(H62)</f>
        <v>2520000</v>
      </c>
      <c r="I61" s="28"/>
      <c r="J61" s="28"/>
      <c r="K61" s="39">
        <f>SUM(K62)</f>
        <v>1260000</v>
      </c>
      <c r="L61" s="39">
        <f t="shared" si="1"/>
        <v>50</v>
      </c>
      <c r="M61" s="34">
        <f>SUM(M62)</f>
        <v>2520000</v>
      </c>
      <c r="N61" s="34">
        <f t="shared" ref="N61:P61" si="13">SUM(N62)</f>
        <v>0</v>
      </c>
      <c r="O61" s="34">
        <f t="shared" si="13"/>
        <v>0</v>
      </c>
      <c r="P61" s="34">
        <f t="shared" si="13"/>
        <v>0</v>
      </c>
    </row>
    <row r="62" spans="1:16" s="8" customFormat="1" ht="63" customHeight="1">
      <c r="A62" s="30">
        <v>2</v>
      </c>
      <c r="B62" s="30">
        <v>6</v>
      </c>
      <c r="C62" s="30">
        <v>2</v>
      </c>
      <c r="D62" s="25" t="s">
        <v>371</v>
      </c>
      <c r="E62" s="25" t="s">
        <v>422</v>
      </c>
      <c r="F62" s="11">
        <v>1</v>
      </c>
      <c r="G62" s="11" t="s">
        <v>433</v>
      </c>
      <c r="H62" s="35">
        <v>2520000</v>
      </c>
      <c r="I62" s="11">
        <v>1</v>
      </c>
      <c r="J62" s="11" t="s">
        <v>433</v>
      </c>
      <c r="K62" s="35">
        <v>1260000</v>
      </c>
      <c r="L62" s="36">
        <f t="shared" si="1"/>
        <v>50</v>
      </c>
      <c r="M62" s="35">
        <v>2520000</v>
      </c>
      <c r="N62" s="35">
        <v>0</v>
      </c>
      <c r="O62" s="35">
        <v>0</v>
      </c>
      <c r="P62" s="35">
        <v>0</v>
      </c>
    </row>
    <row r="63" spans="1:16" s="29" customFormat="1" ht="23.25" customHeight="1">
      <c r="A63" s="33">
        <v>3</v>
      </c>
      <c r="B63" s="33"/>
      <c r="C63" s="33"/>
      <c r="D63" s="32" t="s">
        <v>372</v>
      </c>
      <c r="E63" s="28"/>
      <c r="F63" s="28"/>
      <c r="G63" s="28"/>
      <c r="H63" s="39">
        <f>H64+H66+H68</f>
        <v>474605000</v>
      </c>
      <c r="I63" s="28"/>
      <c r="J63" s="28"/>
      <c r="K63" s="39">
        <f>K64+K66+K68</f>
        <v>464060000</v>
      </c>
      <c r="L63" s="39">
        <f t="shared" si="1"/>
        <v>97.778152358276884</v>
      </c>
      <c r="M63" s="39">
        <f t="shared" ref="M63:P63" si="14">M64+M66+M68</f>
        <v>0</v>
      </c>
      <c r="N63" s="39">
        <f t="shared" si="14"/>
        <v>5675000</v>
      </c>
      <c r="O63" s="39">
        <f t="shared" si="14"/>
        <v>118930000</v>
      </c>
      <c r="P63" s="39">
        <f t="shared" si="14"/>
        <v>350000000</v>
      </c>
    </row>
    <row r="64" spans="1:16" s="29" customFormat="1" ht="30" customHeight="1">
      <c r="A64" s="33">
        <v>3</v>
      </c>
      <c r="B64" s="33">
        <v>1</v>
      </c>
      <c r="C64" s="33"/>
      <c r="D64" s="32" t="s">
        <v>432</v>
      </c>
      <c r="E64" s="28"/>
      <c r="F64" s="28"/>
      <c r="G64" s="28"/>
      <c r="H64" s="39">
        <f>SUM(H65)</f>
        <v>5250000</v>
      </c>
      <c r="I64" s="28"/>
      <c r="J64" s="28"/>
      <c r="K64" s="39">
        <f>SUM(K65)</f>
        <v>5250000</v>
      </c>
      <c r="L64" s="39">
        <f t="shared" si="1"/>
        <v>100</v>
      </c>
      <c r="M64" s="34">
        <f>SUM(M65)</f>
        <v>0</v>
      </c>
      <c r="N64" s="34">
        <f t="shared" ref="N64:P64" si="15">SUM(N65)</f>
        <v>5250000</v>
      </c>
      <c r="O64" s="34">
        <f t="shared" si="15"/>
        <v>0</v>
      </c>
      <c r="P64" s="34">
        <f t="shared" si="15"/>
        <v>0</v>
      </c>
    </row>
    <row r="65" spans="1:16" s="8" customFormat="1" ht="32.25" customHeight="1">
      <c r="A65" s="30">
        <v>3</v>
      </c>
      <c r="B65" s="30">
        <v>1</v>
      </c>
      <c r="C65" s="30">
        <v>1</v>
      </c>
      <c r="D65" s="25" t="s">
        <v>373</v>
      </c>
      <c r="E65" s="25" t="s">
        <v>423</v>
      </c>
      <c r="F65" s="12">
        <v>12</v>
      </c>
      <c r="G65" s="12" t="s">
        <v>390</v>
      </c>
      <c r="H65" s="35">
        <v>5250000</v>
      </c>
      <c r="I65" s="12">
        <v>12</v>
      </c>
      <c r="J65" s="12" t="s">
        <v>390</v>
      </c>
      <c r="K65" s="35">
        <v>5250000</v>
      </c>
      <c r="L65" s="36">
        <f t="shared" si="1"/>
        <v>100</v>
      </c>
      <c r="M65" s="35">
        <v>0</v>
      </c>
      <c r="N65" s="35">
        <v>5250000</v>
      </c>
      <c r="O65" s="35">
        <v>0</v>
      </c>
      <c r="P65" s="35">
        <v>0</v>
      </c>
    </row>
    <row r="66" spans="1:16" s="29" customFormat="1" ht="23.25" customHeight="1">
      <c r="A66" s="33">
        <v>3</v>
      </c>
      <c r="B66" s="33">
        <v>2</v>
      </c>
      <c r="C66" s="33"/>
      <c r="D66" s="32" t="s">
        <v>374</v>
      </c>
      <c r="E66" s="28"/>
      <c r="F66" s="28"/>
      <c r="G66" s="28"/>
      <c r="H66" s="39">
        <f>SUM(H67)</f>
        <v>14000000</v>
      </c>
      <c r="I66" s="28"/>
      <c r="J66" s="28"/>
      <c r="K66" s="39">
        <f>SUM(K67)</f>
        <v>12475000</v>
      </c>
      <c r="L66" s="39">
        <f t="shared" si="1"/>
        <v>89.107142857142861</v>
      </c>
      <c r="M66" s="34">
        <f>SUM(M67)</f>
        <v>0</v>
      </c>
      <c r="N66" s="34">
        <f t="shared" ref="N66:P66" si="16">SUM(N67)</f>
        <v>0</v>
      </c>
      <c r="O66" s="34">
        <f t="shared" si="16"/>
        <v>14000000</v>
      </c>
      <c r="P66" s="34">
        <f t="shared" si="16"/>
        <v>0</v>
      </c>
    </row>
    <row r="67" spans="1:16" s="8" customFormat="1" ht="84.75" customHeight="1">
      <c r="A67" s="30">
        <v>3</v>
      </c>
      <c r="B67" s="30">
        <v>2</v>
      </c>
      <c r="C67" s="30">
        <v>3</v>
      </c>
      <c r="D67" s="25" t="s">
        <v>375</v>
      </c>
      <c r="E67" s="25" t="s">
        <v>424</v>
      </c>
      <c r="F67" s="11">
        <v>1</v>
      </c>
      <c r="G67" s="11" t="s">
        <v>433</v>
      </c>
      <c r="H67" s="40">
        <v>14000000</v>
      </c>
      <c r="I67" s="11">
        <v>1</v>
      </c>
      <c r="J67" s="11" t="s">
        <v>433</v>
      </c>
      <c r="K67" s="40">
        <v>12475000</v>
      </c>
      <c r="L67" s="36">
        <f t="shared" si="1"/>
        <v>89.107142857142861</v>
      </c>
      <c r="M67" s="40">
        <v>0</v>
      </c>
      <c r="N67" s="40">
        <v>0</v>
      </c>
      <c r="O67" s="40">
        <v>14000000</v>
      </c>
      <c r="P67" s="40">
        <v>0</v>
      </c>
    </row>
    <row r="68" spans="1:16" s="29" customFormat="1" ht="21.75" customHeight="1">
      <c r="A68" s="33">
        <v>3</v>
      </c>
      <c r="B68" s="33">
        <v>4</v>
      </c>
      <c r="C68" s="33"/>
      <c r="D68" s="32" t="s">
        <v>376</v>
      </c>
      <c r="E68" s="28"/>
      <c r="F68" s="28"/>
      <c r="G68" s="28"/>
      <c r="H68" s="39">
        <f>SUM(H69:H71)</f>
        <v>455355000</v>
      </c>
      <c r="I68" s="28"/>
      <c r="J68" s="28"/>
      <c r="K68" s="39">
        <f>SUM(K69:K71)</f>
        <v>446335000</v>
      </c>
      <c r="L68" s="39">
        <f t="shared" si="1"/>
        <v>98.019127933151069</v>
      </c>
      <c r="M68" s="34">
        <f>SUM(M69:M71)</f>
        <v>0</v>
      </c>
      <c r="N68" s="34">
        <f t="shared" ref="N68:P68" si="17">SUM(N69:N71)</f>
        <v>425000</v>
      </c>
      <c r="O68" s="34">
        <f t="shared" si="17"/>
        <v>104930000</v>
      </c>
      <c r="P68" s="34">
        <f t="shared" si="17"/>
        <v>350000000</v>
      </c>
    </row>
    <row r="69" spans="1:16" s="8" customFormat="1" ht="36" customHeight="1">
      <c r="A69" s="30">
        <v>3</v>
      </c>
      <c r="B69" s="30">
        <v>4</v>
      </c>
      <c r="C69" s="30">
        <v>1</v>
      </c>
      <c r="D69" s="25" t="s">
        <v>377</v>
      </c>
      <c r="E69" s="25" t="s">
        <v>425</v>
      </c>
      <c r="F69" s="11">
        <v>1</v>
      </c>
      <c r="G69" s="11" t="s">
        <v>433</v>
      </c>
      <c r="H69" s="35">
        <v>360280000</v>
      </c>
      <c r="I69" s="11">
        <v>1</v>
      </c>
      <c r="J69" s="11" t="s">
        <v>433</v>
      </c>
      <c r="K69" s="35">
        <v>357760000</v>
      </c>
      <c r="L69" s="36">
        <f t="shared" si="1"/>
        <v>99.300544021316753</v>
      </c>
      <c r="M69" s="35">
        <v>0</v>
      </c>
      <c r="N69" s="35">
        <v>0</v>
      </c>
      <c r="O69" s="35">
        <v>10280000</v>
      </c>
      <c r="P69" s="35">
        <v>350000000</v>
      </c>
    </row>
    <row r="70" spans="1:16" s="8" customFormat="1" ht="51.75" customHeight="1">
      <c r="A70" s="30">
        <v>3</v>
      </c>
      <c r="B70" s="30">
        <v>4</v>
      </c>
      <c r="C70" s="30">
        <v>2</v>
      </c>
      <c r="D70" s="25" t="s">
        <v>378</v>
      </c>
      <c r="E70" s="25" t="s">
        <v>426</v>
      </c>
      <c r="F70" s="11">
        <v>1</v>
      </c>
      <c r="G70" s="11" t="s">
        <v>433</v>
      </c>
      <c r="H70" s="35">
        <v>66550000</v>
      </c>
      <c r="I70" s="11">
        <v>1</v>
      </c>
      <c r="J70" s="11" t="s">
        <v>433</v>
      </c>
      <c r="K70" s="35">
        <v>61700000</v>
      </c>
      <c r="L70" s="36">
        <f t="shared" si="1"/>
        <v>92.712246431254698</v>
      </c>
      <c r="M70" s="35">
        <v>0</v>
      </c>
      <c r="N70" s="35">
        <v>425000</v>
      </c>
      <c r="O70" s="35">
        <v>66125000</v>
      </c>
      <c r="P70" s="35">
        <v>0</v>
      </c>
    </row>
    <row r="71" spans="1:16" s="8" customFormat="1" ht="36" customHeight="1">
      <c r="A71" s="30">
        <v>3</v>
      </c>
      <c r="B71" s="30">
        <v>4</v>
      </c>
      <c r="C71" s="30">
        <v>3</v>
      </c>
      <c r="D71" s="25" t="s">
        <v>379</v>
      </c>
      <c r="E71" s="25" t="s">
        <v>427</v>
      </c>
      <c r="F71" s="12">
        <v>12</v>
      </c>
      <c r="G71" s="12" t="s">
        <v>390</v>
      </c>
      <c r="H71" s="35">
        <v>28525000</v>
      </c>
      <c r="I71" s="12">
        <v>12</v>
      </c>
      <c r="J71" s="12" t="s">
        <v>390</v>
      </c>
      <c r="K71" s="35">
        <v>26875000</v>
      </c>
      <c r="L71" s="36">
        <f t="shared" si="1"/>
        <v>94.215600350569673</v>
      </c>
      <c r="M71" s="35">
        <v>0</v>
      </c>
      <c r="N71" s="35">
        <v>0</v>
      </c>
      <c r="O71" s="35">
        <v>28525000</v>
      </c>
      <c r="P71" s="35">
        <v>0</v>
      </c>
    </row>
    <row r="72" spans="1:16" s="29" customFormat="1" ht="21.75" customHeight="1">
      <c r="A72" s="33">
        <v>4</v>
      </c>
      <c r="B72" s="33"/>
      <c r="C72" s="33"/>
      <c r="D72" s="32" t="s">
        <v>380</v>
      </c>
      <c r="E72" s="28"/>
      <c r="F72" s="28"/>
      <c r="G72" s="28"/>
      <c r="H72" s="39">
        <f>SUM(H73)</f>
        <v>15000000</v>
      </c>
      <c r="I72" s="28"/>
      <c r="J72" s="28"/>
      <c r="K72" s="39">
        <f>SUM(K73)</f>
        <v>15000000</v>
      </c>
      <c r="L72" s="39">
        <f t="shared" si="1"/>
        <v>100</v>
      </c>
      <c r="M72" s="34">
        <f>SUM(M73)</f>
        <v>15000000</v>
      </c>
      <c r="N72" s="34">
        <f t="shared" ref="N72:P72" si="18">SUM(N73)</f>
        <v>0</v>
      </c>
      <c r="O72" s="34">
        <f t="shared" si="18"/>
        <v>0</v>
      </c>
      <c r="P72" s="34">
        <f t="shared" si="18"/>
        <v>0</v>
      </c>
    </row>
    <row r="73" spans="1:16" s="29" customFormat="1" ht="21.75" customHeight="1">
      <c r="A73" s="33">
        <v>4</v>
      </c>
      <c r="B73" s="33">
        <v>2</v>
      </c>
      <c r="C73" s="33"/>
      <c r="D73" s="32" t="s">
        <v>381</v>
      </c>
      <c r="E73" s="28"/>
      <c r="F73" s="28"/>
      <c r="G73" s="28"/>
      <c r="H73" s="39">
        <f>SUM(H74)</f>
        <v>15000000</v>
      </c>
      <c r="I73" s="28"/>
      <c r="J73" s="28"/>
      <c r="K73" s="39">
        <f>SUM(K74)</f>
        <v>15000000</v>
      </c>
      <c r="L73" s="39">
        <f t="shared" si="1"/>
        <v>100</v>
      </c>
      <c r="M73" s="34">
        <f>SUM(M74)</f>
        <v>15000000</v>
      </c>
      <c r="N73" s="34">
        <f t="shared" ref="N73:P73" si="19">SUM(N74)</f>
        <v>0</v>
      </c>
      <c r="O73" s="34">
        <f t="shared" si="19"/>
        <v>0</v>
      </c>
      <c r="P73" s="34">
        <f t="shared" si="19"/>
        <v>0</v>
      </c>
    </row>
    <row r="74" spans="1:16" s="8" customFormat="1" ht="49.5" customHeight="1">
      <c r="A74" s="30"/>
      <c r="B74" s="30"/>
      <c r="C74" s="30">
        <v>1</v>
      </c>
      <c r="D74" s="25" t="s">
        <v>382</v>
      </c>
      <c r="E74" s="25" t="s">
        <v>428</v>
      </c>
      <c r="F74" s="12">
        <v>1</v>
      </c>
      <c r="G74" s="12" t="s">
        <v>434</v>
      </c>
      <c r="H74" s="35">
        <v>15000000</v>
      </c>
      <c r="I74" s="12">
        <v>1</v>
      </c>
      <c r="J74" s="12" t="s">
        <v>434</v>
      </c>
      <c r="K74" s="35">
        <v>15000000</v>
      </c>
      <c r="L74" s="36">
        <f t="shared" si="1"/>
        <v>100</v>
      </c>
      <c r="M74" s="35">
        <v>15000000</v>
      </c>
      <c r="N74" s="35">
        <v>0</v>
      </c>
      <c r="O74" s="35">
        <v>0</v>
      </c>
      <c r="P74" s="35">
        <v>0</v>
      </c>
    </row>
    <row r="75" spans="1:16" s="29" customFormat="1" ht="31.5">
      <c r="A75" s="33">
        <v>5</v>
      </c>
      <c r="B75" s="33"/>
      <c r="C75" s="33"/>
      <c r="D75" s="32" t="s">
        <v>383</v>
      </c>
      <c r="E75" s="28"/>
      <c r="F75" s="28"/>
      <c r="G75" s="28"/>
      <c r="H75" s="39">
        <f>H76+H78+H80</f>
        <v>402911.8</v>
      </c>
      <c r="I75" s="28"/>
      <c r="J75" s="28"/>
      <c r="K75" s="39">
        <f>K76+K78+K80</f>
        <v>0</v>
      </c>
      <c r="L75" s="36">
        <f t="shared" si="1"/>
        <v>0</v>
      </c>
      <c r="M75" s="34">
        <f>M76+M78+M80</f>
        <v>0</v>
      </c>
      <c r="N75" s="34">
        <f t="shared" ref="N75:P75" si="20">N76+N78+N80</f>
        <v>11160</v>
      </c>
      <c r="O75" s="34">
        <f t="shared" si="20"/>
        <v>391751.8</v>
      </c>
      <c r="P75" s="34">
        <f t="shared" si="20"/>
        <v>0</v>
      </c>
    </row>
    <row r="76" spans="1:16" s="29" customFormat="1" ht="21.75" customHeight="1">
      <c r="A76" s="33">
        <v>5</v>
      </c>
      <c r="B76" s="33">
        <v>1</v>
      </c>
      <c r="C76" s="33"/>
      <c r="D76" s="32" t="s">
        <v>384</v>
      </c>
      <c r="E76" s="28"/>
      <c r="F76" s="28"/>
      <c r="G76" s="28"/>
      <c r="H76" s="39">
        <f>SUM(H77)</f>
        <v>225000</v>
      </c>
      <c r="I76" s="28"/>
      <c r="J76" s="28"/>
      <c r="K76" s="39">
        <f>SUM(K77)</f>
        <v>0</v>
      </c>
      <c r="L76" s="36">
        <f t="shared" si="1"/>
        <v>0</v>
      </c>
      <c r="M76" s="34">
        <f>SUM(M77)</f>
        <v>0</v>
      </c>
      <c r="N76" s="34">
        <f t="shared" ref="N76:P76" si="21">SUM(N77)</f>
        <v>0</v>
      </c>
      <c r="O76" s="34">
        <f t="shared" si="21"/>
        <v>225000</v>
      </c>
      <c r="P76" s="34">
        <f t="shared" si="21"/>
        <v>0</v>
      </c>
    </row>
    <row r="77" spans="1:16" s="8" customFormat="1" ht="33.75" customHeight="1">
      <c r="A77" s="30">
        <v>5</v>
      </c>
      <c r="B77" s="30">
        <v>1</v>
      </c>
      <c r="C77" s="30">
        <v>1</v>
      </c>
      <c r="D77" s="25" t="s">
        <v>385</v>
      </c>
      <c r="E77" s="25" t="s">
        <v>429</v>
      </c>
      <c r="F77" s="11">
        <v>1</v>
      </c>
      <c r="G77" s="11" t="s">
        <v>433</v>
      </c>
      <c r="H77" s="35">
        <v>225000</v>
      </c>
      <c r="I77" s="11">
        <v>1</v>
      </c>
      <c r="J77" s="11" t="s">
        <v>433</v>
      </c>
      <c r="K77" s="35">
        <v>0</v>
      </c>
      <c r="L77" s="36">
        <f t="shared" si="1"/>
        <v>0</v>
      </c>
      <c r="M77" s="35">
        <v>0</v>
      </c>
      <c r="N77" s="35">
        <v>0</v>
      </c>
      <c r="O77" s="35">
        <v>225000</v>
      </c>
      <c r="P77" s="35">
        <v>0</v>
      </c>
    </row>
    <row r="78" spans="1:16" s="29" customFormat="1" ht="21.75" customHeight="1">
      <c r="A78" s="33">
        <v>5</v>
      </c>
      <c r="B78" s="33">
        <v>2</v>
      </c>
      <c r="C78" s="33"/>
      <c r="D78" s="32" t="s">
        <v>386</v>
      </c>
      <c r="E78" s="28"/>
      <c r="F78" s="28"/>
      <c r="G78" s="28"/>
      <c r="H78" s="39">
        <f>SUM(H79)</f>
        <v>100000</v>
      </c>
      <c r="I78" s="28"/>
      <c r="J78" s="28"/>
      <c r="K78" s="39">
        <f>SUM(K79)</f>
        <v>0</v>
      </c>
      <c r="L78" s="36">
        <f t="shared" si="1"/>
        <v>0</v>
      </c>
      <c r="M78" s="34">
        <f>SUM(M79)</f>
        <v>0</v>
      </c>
      <c r="N78" s="34">
        <f t="shared" ref="N78:P78" si="22">SUM(N79)</f>
        <v>0</v>
      </c>
      <c r="O78" s="34">
        <f t="shared" si="22"/>
        <v>100000</v>
      </c>
      <c r="P78" s="34">
        <f t="shared" si="22"/>
        <v>0</v>
      </c>
    </row>
    <row r="79" spans="1:16" s="8" customFormat="1" ht="36" customHeight="1">
      <c r="A79" s="30">
        <v>5</v>
      </c>
      <c r="B79" s="30">
        <v>2</v>
      </c>
      <c r="C79" s="30">
        <v>1</v>
      </c>
      <c r="D79" s="25" t="s">
        <v>387</v>
      </c>
      <c r="E79" s="25" t="s">
        <v>430</v>
      </c>
      <c r="F79" s="11">
        <v>1</v>
      </c>
      <c r="G79" s="11" t="s">
        <v>433</v>
      </c>
      <c r="H79" s="35">
        <v>100000</v>
      </c>
      <c r="I79" s="11">
        <v>1</v>
      </c>
      <c r="J79" s="11" t="s">
        <v>433</v>
      </c>
      <c r="K79" s="35">
        <v>0</v>
      </c>
      <c r="L79" s="36">
        <f t="shared" si="1"/>
        <v>0</v>
      </c>
      <c r="M79" s="35">
        <v>0</v>
      </c>
      <c r="N79" s="35">
        <v>0</v>
      </c>
      <c r="O79" s="35">
        <v>100000</v>
      </c>
      <c r="P79" s="35">
        <v>0</v>
      </c>
    </row>
    <row r="80" spans="1:16" s="29" customFormat="1" ht="21.75" customHeight="1">
      <c r="A80" s="33">
        <v>5</v>
      </c>
      <c r="B80" s="33">
        <v>3</v>
      </c>
      <c r="C80" s="33"/>
      <c r="D80" s="32" t="s">
        <v>388</v>
      </c>
      <c r="E80" s="28"/>
      <c r="F80" s="28"/>
      <c r="G80" s="28"/>
      <c r="H80" s="39">
        <f>SUM(H81)</f>
        <v>77911.8</v>
      </c>
      <c r="I80" s="28"/>
      <c r="J80" s="28"/>
      <c r="K80" s="39">
        <f>SUM(K81)</f>
        <v>0</v>
      </c>
      <c r="L80" s="36">
        <f t="shared" si="1"/>
        <v>0</v>
      </c>
      <c r="M80" s="34">
        <f>SUM(M81)</f>
        <v>0</v>
      </c>
      <c r="N80" s="34">
        <f t="shared" ref="N80:P80" si="23">SUM(N81)</f>
        <v>11160</v>
      </c>
      <c r="O80" s="34">
        <f t="shared" si="23"/>
        <v>66751.8</v>
      </c>
      <c r="P80" s="34">
        <f t="shared" si="23"/>
        <v>0</v>
      </c>
    </row>
    <row r="81" spans="1:16" s="8" customFormat="1" ht="33.75" customHeight="1">
      <c r="A81" s="30">
        <v>5</v>
      </c>
      <c r="B81" s="30">
        <v>3</v>
      </c>
      <c r="C81" s="30">
        <v>1</v>
      </c>
      <c r="D81" s="25" t="s">
        <v>389</v>
      </c>
      <c r="E81" s="25" t="s">
        <v>431</v>
      </c>
      <c r="F81" s="11">
        <v>1</v>
      </c>
      <c r="G81" s="11" t="s">
        <v>433</v>
      </c>
      <c r="H81" s="35">
        <v>77911.8</v>
      </c>
      <c r="I81" s="11">
        <v>1</v>
      </c>
      <c r="J81" s="11" t="s">
        <v>433</v>
      </c>
      <c r="K81" s="35">
        <v>0</v>
      </c>
      <c r="L81" s="36">
        <f t="shared" si="1"/>
        <v>0</v>
      </c>
      <c r="M81" s="35">
        <v>0</v>
      </c>
      <c r="N81" s="35">
        <v>11160</v>
      </c>
      <c r="O81" s="35">
        <v>66751.8</v>
      </c>
      <c r="P81" s="35">
        <v>0</v>
      </c>
    </row>
    <row r="82" spans="1:16">
      <c r="A82" s="31"/>
      <c r="B82" s="31"/>
      <c r="C82" s="31"/>
      <c r="D82" s="25"/>
      <c r="E82" s="10"/>
      <c r="F82" s="10"/>
      <c r="G82" s="10"/>
      <c r="H82" s="39">
        <f>H20+H44+H63+H72+H75</f>
        <v>2070662751.8</v>
      </c>
      <c r="I82" s="39"/>
      <c r="J82" s="39"/>
      <c r="K82" s="39">
        <f t="shared" ref="K82:P82" si="24">K20+K44+K63+K72+K75</f>
        <v>2014698283</v>
      </c>
      <c r="L82" s="39">
        <f t="shared" si="1"/>
        <v>97.297267807065595</v>
      </c>
      <c r="M82" s="39">
        <f t="shared" si="24"/>
        <v>834826000</v>
      </c>
      <c r="N82" s="39">
        <f t="shared" si="24"/>
        <v>629055000</v>
      </c>
      <c r="O82" s="39">
        <f t="shared" si="24"/>
        <v>256781751.80000001</v>
      </c>
      <c r="P82" s="39">
        <f t="shared" si="24"/>
        <v>350000000</v>
      </c>
    </row>
    <row r="83" spans="1:16">
      <c r="N83" s="1" t="s">
        <v>436</v>
      </c>
    </row>
    <row r="84" spans="1:16">
      <c r="N84" s="1" t="s">
        <v>435</v>
      </c>
    </row>
    <row r="85" spans="1:16">
      <c r="N85" s="1"/>
    </row>
    <row r="86" spans="1:16">
      <c r="N86" s="1"/>
    </row>
    <row r="87" spans="1:16">
      <c r="N87" s="14" t="s">
        <v>320</v>
      </c>
    </row>
  </sheetData>
  <mergeCells count="15">
    <mergeCell ref="P16:P17"/>
    <mergeCell ref="A15:C17"/>
    <mergeCell ref="A18:C18"/>
    <mergeCell ref="D15:D17"/>
    <mergeCell ref="A8:P8"/>
    <mergeCell ref="A9:P9"/>
    <mergeCell ref="A10:P10"/>
    <mergeCell ref="M15:P15"/>
    <mergeCell ref="E15:E17"/>
    <mergeCell ref="F16:H16"/>
    <mergeCell ref="I16:L16"/>
    <mergeCell ref="F15:L15"/>
    <mergeCell ref="M16:M17"/>
    <mergeCell ref="N16:N17"/>
    <mergeCell ref="O16:O17"/>
  </mergeCells>
  <pageMargins left="0.45" right="0.7" top="0.5" bottom="1.25" header="0.3" footer="0.3"/>
  <pageSetup paperSize="5" scale="60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H30"/>
  <sheetViews>
    <sheetView topLeftCell="B1" zoomScale="87" zoomScaleNormal="87" workbookViewId="0">
      <selection activeCell="B2" sqref="A2:XFD2"/>
    </sheetView>
  </sheetViews>
  <sheetFormatPr defaultRowHeight="26.25"/>
  <cols>
    <col min="1" max="1" width="2.5" customWidth="1"/>
    <col min="2" max="2" width="38.35546875" customWidth="1"/>
    <col min="3" max="3" width="27.78515625" customWidth="1"/>
    <col min="4" max="4" width="13.0703125" customWidth="1"/>
    <col min="5" max="5" width="4.42578125" customWidth="1"/>
    <col min="6" max="6" width="4.28515625" customWidth="1"/>
    <col min="7" max="7" width="12.5" customWidth="1"/>
    <col min="8" max="8" width="7.42578125" customWidth="1"/>
  </cols>
  <sheetData>
    <row r="5" spans="1:8" s="14" customFormat="1" ht="15.75">
      <c r="A5" s="113" t="s">
        <v>260</v>
      </c>
      <c r="B5" s="113"/>
      <c r="C5" s="113"/>
      <c r="D5" s="113"/>
      <c r="E5" s="113"/>
      <c r="F5" s="113"/>
      <c r="G5" s="113"/>
      <c r="H5" s="113"/>
    </row>
    <row r="6" spans="1:8" s="14" customFormat="1" ht="15.75">
      <c r="A6" s="113" t="s">
        <v>261</v>
      </c>
      <c r="B6" s="113"/>
      <c r="C6" s="113"/>
      <c r="D6" s="113"/>
      <c r="E6" s="113"/>
      <c r="F6" s="113"/>
      <c r="G6" s="113"/>
      <c r="H6" s="113"/>
    </row>
    <row r="7" spans="1:8" s="1" customFormat="1" ht="15.75">
      <c r="B7" s="1" t="s">
        <v>262</v>
      </c>
      <c r="C7" s="1" t="s">
        <v>322</v>
      </c>
    </row>
    <row r="8" spans="1:8" s="1" customFormat="1" ht="15.75">
      <c r="B8" s="1" t="s">
        <v>263</v>
      </c>
      <c r="C8" s="1" t="s">
        <v>323</v>
      </c>
    </row>
    <row r="9" spans="1:8" s="1" customFormat="1" ht="15.75">
      <c r="B9" s="1" t="s">
        <v>264</v>
      </c>
      <c r="C9" s="1" t="s">
        <v>324</v>
      </c>
    </row>
    <row r="10" spans="1:8" s="1" customFormat="1" ht="15.75">
      <c r="B10" s="1" t="s">
        <v>265</v>
      </c>
      <c r="C10" s="1" t="s">
        <v>325</v>
      </c>
    </row>
    <row r="11" spans="1:8" s="13" customFormat="1" ht="15.75">
      <c r="A11" s="96" t="s">
        <v>197</v>
      </c>
      <c r="B11" s="96" t="s">
        <v>266</v>
      </c>
      <c r="C11" s="120" t="s">
        <v>267</v>
      </c>
      <c r="D11" s="95"/>
      <c r="E11" s="95"/>
      <c r="F11" s="121"/>
      <c r="G11" s="120" t="s">
        <v>4</v>
      </c>
      <c r="H11" s="121"/>
    </row>
    <row r="12" spans="1:8" s="13" customFormat="1" ht="15.75">
      <c r="A12" s="97"/>
      <c r="B12" s="97"/>
      <c r="C12" s="6" t="s">
        <v>204</v>
      </c>
      <c r="D12" s="6" t="s">
        <v>268</v>
      </c>
      <c r="E12" s="6" t="s">
        <v>253</v>
      </c>
      <c r="F12" s="6" t="s">
        <v>252</v>
      </c>
      <c r="G12" s="6" t="s">
        <v>269</v>
      </c>
      <c r="H12" s="6" t="s">
        <v>270</v>
      </c>
    </row>
    <row r="13" spans="1:8" s="13" customFormat="1" ht="18" customHeight="1">
      <c r="A13" s="15">
        <v>1</v>
      </c>
      <c r="B13" s="16" t="s">
        <v>321</v>
      </c>
      <c r="C13" s="17" t="s">
        <v>306</v>
      </c>
      <c r="D13" s="18" t="s">
        <v>301</v>
      </c>
      <c r="E13" s="19">
        <v>1</v>
      </c>
      <c r="F13" s="19" t="s">
        <v>318</v>
      </c>
      <c r="G13" s="20">
        <v>22524000</v>
      </c>
      <c r="H13" s="6" t="s">
        <v>317</v>
      </c>
    </row>
    <row r="14" spans="1:8" s="1" customFormat="1" ht="15.75">
      <c r="A14" s="15">
        <v>2</v>
      </c>
      <c r="B14" s="16" t="s">
        <v>321</v>
      </c>
      <c r="C14" s="16" t="s">
        <v>307</v>
      </c>
      <c r="D14" s="21" t="s">
        <v>302</v>
      </c>
      <c r="E14" s="22">
        <v>1</v>
      </c>
      <c r="F14" s="22" t="s">
        <v>318</v>
      </c>
      <c r="G14" s="23">
        <v>85445000</v>
      </c>
      <c r="H14" s="6" t="s">
        <v>317</v>
      </c>
    </row>
    <row r="15" spans="1:8" s="1" customFormat="1" ht="15.75">
      <c r="A15" s="15">
        <v>3</v>
      </c>
      <c r="B15" s="16" t="s">
        <v>321</v>
      </c>
      <c r="C15" s="16" t="s">
        <v>308</v>
      </c>
      <c r="D15" s="21" t="s">
        <v>302</v>
      </c>
      <c r="E15" s="22">
        <v>1</v>
      </c>
      <c r="F15" s="22" t="s">
        <v>318</v>
      </c>
      <c r="G15" s="23">
        <v>49145000</v>
      </c>
      <c r="H15" s="6" t="s">
        <v>317</v>
      </c>
    </row>
    <row r="16" spans="1:8" s="1" customFormat="1" ht="15.75">
      <c r="A16" s="15">
        <v>4</v>
      </c>
      <c r="B16" s="16" t="s">
        <v>321</v>
      </c>
      <c r="C16" s="16" t="s">
        <v>309</v>
      </c>
      <c r="D16" s="21" t="s">
        <v>302</v>
      </c>
      <c r="E16" s="22">
        <v>1</v>
      </c>
      <c r="F16" s="22" t="s">
        <v>318</v>
      </c>
      <c r="G16" s="23">
        <v>51960000</v>
      </c>
      <c r="H16" s="6" t="s">
        <v>317</v>
      </c>
    </row>
    <row r="17" spans="1:8" s="1" customFormat="1" ht="15.75">
      <c r="A17" s="15">
        <v>5</v>
      </c>
      <c r="B17" s="16" t="s">
        <v>321</v>
      </c>
      <c r="C17" s="16" t="s">
        <v>310</v>
      </c>
      <c r="D17" s="21" t="s">
        <v>302</v>
      </c>
      <c r="E17" s="22">
        <v>1</v>
      </c>
      <c r="F17" s="22" t="s">
        <v>318</v>
      </c>
      <c r="G17" s="23">
        <v>11765000</v>
      </c>
      <c r="H17" s="6" t="s">
        <v>317</v>
      </c>
    </row>
    <row r="18" spans="1:8" s="1" customFormat="1" ht="15.75">
      <c r="A18" s="15">
        <v>6</v>
      </c>
      <c r="B18" s="16" t="s">
        <v>321</v>
      </c>
      <c r="C18" s="16" t="s">
        <v>311</v>
      </c>
      <c r="D18" s="21" t="s">
        <v>303</v>
      </c>
      <c r="E18" s="22">
        <v>1</v>
      </c>
      <c r="F18" s="22" t="s">
        <v>318</v>
      </c>
      <c r="G18" s="23">
        <v>23670000</v>
      </c>
      <c r="H18" s="6" t="s">
        <v>317</v>
      </c>
    </row>
    <row r="19" spans="1:8" s="1" customFormat="1" ht="15.75">
      <c r="A19" s="15">
        <v>7</v>
      </c>
      <c r="B19" s="16" t="s">
        <v>321</v>
      </c>
      <c r="C19" s="16" t="s">
        <v>312</v>
      </c>
      <c r="D19" s="21" t="s">
        <v>303</v>
      </c>
      <c r="E19" s="22">
        <v>1</v>
      </c>
      <c r="F19" s="22" t="s">
        <v>318</v>
      </c>
      <c r="G19" s="23">
        <v>125000000</v>
      </c>
      <c r="H19" s="6" t="s">
        <v>317</v>
      </c>
    </row>
    <row r="20" spans="1:8" s="1" customFormat="1" ht="15.75">
      <c r="A20" s="15">
        <v>8</v>
      </c>
      <c r="B20" s="16" t="s">
        <v>321</v>
      </c>
      <c r="C20" s="16" t="s">
        <v>313</v>
      </c>
      <c r="D20" s="21" t="s">
        <v>304</v>
      </c>
      <c r="E20" s="22">
        <v>1</v>
      </c>
      <c r="F20" s="22" t="s">
        <v>318</v>
      </c>
      <c r="G20" s="23">
        <v>39995000</v>
      </c>
      <c r="H20" s="6" t="s">
        <v>317</v>
      </c>
    </row>
    <row r="21" spans="1:8" s="1" customFormat="1" ht="15.75">
      <c r="A21" s="15">
        <v>9</v>
      </c>
      <c r="B21" s="16" t="s">
        <v>321</v>
      </c>
      <c r="C21" s="16" t="s">
        <v>314</v>
      </c>
      <c r="D21" s="21" t="s">
        <v>304</v>
      </c>
      <c r="E21" s="22">
        <v>1</v>
      </c>
      <c r="F21" s="22" t="s">
        <v>318</v>
      </c>
      <c r="G21" s="23">
        <v>71135000</v>
      </c>
      <c r="H21" s="6" t="s">
        <v>317</v>
      </c>
    </row>
    <row r="22" spans="1:8" s="1" customFormat="1" ht="15.75">
      <c r="A22" s="15">
        <v>10</v>
      </c>
      <c r="B22" s="16" t="s">
        <v>321</v>
      </c>
      <c r="C22" s="16" t="s">
        <v>315</v>
      </c>
      <c r="D22" s="24" t="s">
        <v>305</v>
      </c>
      <c r="E22" s="22">
        <v>1</v>
      </c>
      <c r="F22" s="22" t="s">
        <v>318</v>
      </c>
      <c r="G22" s="23">
        <v>28430000</v>
      </c>
      <c r="H22" s="6" t="s">
        <v>317</v>
      </c>
    </row>
    <row r="23" spans="1:8" s="1" customFormat="1" ht="15.75">
      <c r="A23" s="15">
        <v>11</v>
      </c>
      <c r="B23" s="16" t="s">
        <v>321</v>
      </c>
      <c r="C23" s="16" t="s">
        <v>316</v>
      </c>
      <c r="D23" s="24" t="s">
        <v>305</v>
      </c>
      <c r="E23" s="22">
        <v>1</v>
      </c>
      <c r="F23" s="22" t="s">
        <v>318</v>
      </c>
      <c r="G23" s="23">
        <v>55070000</v>
      </c>
      <c r="H23" s="6" t="s">
        <v>317</v>
      </c>
    </row>
    <row r="24" spans="1:8" s="1" customFormat="1" ht="15.75">
      <c r="A24" s="92" t="s">
        <v>269</v>
      </c>
      <c r="B24" s="93"/>
      <c r="C24" s="93"/>
      <c r="D24" s="93"/>
      <c r="E24" s="93"/>
      <c r="F24" s="94"/>
      <c r="G24" s="23">
        <f>SUM(G13:G23)</f>
        <v>564139000</v>
      </c>
      <c r="H24" s="5"/>
    </row>
    <row r="26" spans="1:8" s="1" customFormat="1" ht="15.75">
      <c r="G26" s="1" t="s">
        <v>436</v>
      </c>
    </row>
    <row r="27" spans="1:8" s="1" customFormat="1" ht="15.75">
      <c r="G27" s="1" t="s">
        <v>319</v>
      </c>
    </row>
    <row r="28" spans="1:8" s="1" customFormat="1" ht="15.75"/>
    <row r="29" spans="1:8" s="1" customFormat="1" ht="15.75"/>
    <row r="30" spans="1:8" s="1" customFormat="1" ht="15.75">
      <c r="G30" s="14" t="s">
        <v>320</v>
      </c>
    </row>
  </sheetData>
  <mergeCells count="7">
    <mergeCell ref="A24:F24"/>
    <mergeCell ref="A5:H5"/>
    <mergeCell ref="A6:H6"/>
    <mergeCell ref="G11:H11"/>
    <mergeCell ref="C11:F11"/>
    <mergeCell ref="A11:A12"/>
    <mergeCell ref="B11:B12"/>
  </mergeCells>
  <pageMargins left="0.7" right="0.7" top="0.75" bottom="0.75" header="0.3" footer="0.3"/>
  <pageSetup paperSize="5" scale="75" orientation="landscape" horizontalDpi="4294967294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CALK</vt:lpstr>
      <vt:lpstr>LAPORAN REALISASI APBDESA 2019</vt:lpstr>
      <vt:lpstr>RINCIAN ASET TETAP</vt:lpstr>
      <vt:lpstr>LAPORAN REALISASI KEGIATAN</vt:lpstr>
      <vt:lpstr>PROGRAM SEKTORAL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2020-04-06T01:51:35Z</cp:lastPrinted>
  <dcterms:created xsi:type="dcterms:W3CDTF">2020-01-02T03:40:34Z</dcterms:created>
  <dcterms:modified xsi:type="dcterms:W3CDTF">2020-05-09T01:49:55Z</dcterms:modified>
</cp:coreProperties>
</file>